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omments5.xml" ContentType="application/vnd.openxmlformats-officedocument.spreadsheetml.comments+xml"/>
  <Override PartName="/xl/drawings/drawing8.xml" ContentType="application/vnd.openxmlformats-officedocument.drawing+xml"/>
  <Override PartName="/xl/ctrlProps/ctrlProp8.xml" ContentType="application/vnd.ms-excel.controlproperties+xml"/>
  <Override PartName="/xl/ctrlProps/ctrlProp9.xml" ContentType="application/vnd.ms-excel.controlproperties+xml"/>
  <Override PartName="/xl/comments6.xml" ContentType="application/vnd.openxmlformats-officedocument.spreadsheetml.comments+xml"/>
  <Override PartName="/xl/drawings/drawing9.xml" ContentType="application/vnd.openxmlformats-officedocument.drawing+xml"/>
  <Override PartName="/xl/ctrlProps/ctrlProp10.xml" ContentType="application/vnd.ms-excel.controlproperties+xml"/>
  <Override PartName="/xl/ctrlProps/ctrlProp11.xml" ContentType="application/vnd.ms-excel.controlproperties+xml"/>
  <Override PartName="/xl/comments7.xml" ContentType="application/vnd.openxmlformats-officedocument.spreadsheetml.comments+xml"/>
  <Override PartName="/xl/drawings/drawing10.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1.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codeName="ThisWorkbook" defaultThemeVersion="166925"/>
  <mc:AlternateContent xmlns:mc="http://schemas.openxmlformats.org/markup-compatibility/2006">
    <mc:Choice Requires="x15">
      <x15ac:absPath xmlns:x15ac="http://schemas.microsoft.com/office/spreadsheetml/2010/11/ac" url="\\segotfs003\PROJEKT\7204\7002265_Växjö_P-norm\000_Växjö_P-norm\03 Bearbetning\Räknesnurra Marianne Lindblom\Växjö p-norm\"/>
    </mc:Choice>
  </mc:AlternateContent>
  <xr:revisionPtr revIDLastSave="0" documentId="13_ncr:1_{F3759B22-ECB8-47A1-BB09-1B0485D848A9}" xr6:coauthVersionLast="36" xr6:coauthVersionMax="36" xr10:uidLastSave="{00000000-0000-0000-0000-000000000000}"/>
  <bookViews>
    <workbookView xWindow="0" yWindow="0" windowWidth="28800" windowHeight="11925" tabRatio="718" xr2:uid="{1028E9A3-E01C-4DF4-949D-5093915CCD2F}"/>
  </bookViews>
  <sheets>
    <sheet name="Förklarande text" sheetId="11" r:id="rId1"/>
    <sheet name="Zonkarta" sheetId="17" r:id="rId2"/>
    <sheet name="Steg 1" sheetId="1" r:id="rId3"/>
    <sheet name="Steg 2" sheetId="4" r:id="rId4"/>
    <sheet name="Steg 3" sheetId="5" r:id="rId5"/>
    <sheet name="Steg 4" sheetId="7" r:id="rId6"/>
    <sheet name="Steg 5" sheetId="8" r:id="rId7"/>
    <sheet name="Steg 6" sheetId="9" r:id="rId8"/>
    <sheet name="Steg 7" sheetId="10" r:id="rId9"/>
    <sheet name="Efterfrågediagram" sheetId="15" r:id="rId10"/>
    <sheet name="Sammanställt diagram" sheetId="16" r:id="rId11"/>
  </sheets>
  <definedNames>
    <definedName name="_xlnm.Print_Area" localSheetId="9">Efterfrågediagram!$A$1:$AA$60</definedName>
    <definedName name="_xlnm.Print_Area" localSheetId="0">'Förklarande text'!$A$1:$E$54</definedName>
    <definedName name="_xlnm.Print_Area" localSheetId="10">'Sammanställt diagram'!$A$1:$N$29</definedName>
    <definedName name="_xlnm.Print_Area" localSheetId="2">'Steg 1'!$A$1:$M$27</definedName>
    <definedName name="_xlnm.Print_Area" localSheetId="3">'Steg 2'!$A$1:$M$27</definedName>
    <definedName name="_xlnm.Print_Area" localSheetId="4">'Steg 3'!$A$1:$M$27</definedName>
    <definedName name="_xlnm.Print_Area" localSheetId="5">'Steg 4'!$A$1:$M$27</definedName>
    <definedName name="_xlnm.Print_Area" localSheetId="6">'Steg 5'!$A$1:$L$26</definedName>
    <definedName name="_xlnm.Print_Area" localSheetId="7">'Steg 6'!$A$1:$L$25</definedName>
    <definedName name="_xlnm.Print_Area" localSheetId="8">'Steg 7'!$A$1:$L$29</definedName>
    <definedName name="_xlnm.Print_Area" localSheetId="1">Zonkarta!$A$1:$O$38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21" i="10" l="1"/>
  <c r="H21" i="10"/>
  <c r="I21" i="10"/>
  <c r="J21" i="10"/>
  <c r="G22" i="10"/>
  <c r="H22" i="10"/>
  <c r="I22" i="10"/>
  <c r="J22" i="10"/>
  <c r="B7" i="10" l="1"/>
  <c r="G7" i="4" l="1"/>
  <c r="G8" i="5" l="1"/>
  <c r="G8" i="7" s="1"/>
  <c r="G9" i="5"/>
  <c r="G9" i="7" s="1"/>
  <c r="G10" i="5"/>
  <c r="G10" i="7" s="1"/>
  <c r="G11" i="5"/>
  <c r="G11" i="7" s="1"/>
  <c r="G12" i="5"/>
  <c r="G12" i="7" s="1"/>
  <c r="G13" i="5"/>
  <c r="G13" i="7" s="1"/>
  <c r="G7" i="5"/>
  <c r="G7" i="7" s="1"/>
  <c r="G8" i="4"/>
  <c r="G9" i="4"/>
  <c r="G10" i="4"/>
  <c r="G11" i="4"/>
  <c r="G12" i="4"/>
  <c r="G13" i="4"/>
  <c r="H16" i="10" l="1"/>
  <c r="G16" i="10"/>
  <c r="E16" i="8"/>
  <c r="Z8" i="4"/>
  <c r="Y8" i="4"/>
  <c r="X8" i="4"/>
  <c r="Y7" i="4"/>
  <c r="X7" i="4"/>
  <c r="AA8" i="4" l="1"/>
  <c r="Z7" i="4"/>
  <c r="AA9" i="4" l="1"/>
  <c r="H7" i="4" s="1"/>
  <c r="AA10" i="4"/>
  <c r="AA7" i="4"/>
  <c r="B7" i="4" s="1"/>
  <c r="E10" i="8" l="1"/>
  <c r="E9" i="8"/>
  <c r="H11" i="4"/>
  <c r="H13" i="4"/>
  <c r="H12" i="4"/>
  <c r="D8" i="8"/>
  <c r="V7" i="10"/>
  <c r="B22" i="9"/>
  <c r="C22" i="9" s="1"/>
  <c r="E22" i="9" s="1"/>
  <c r="G22" i="9" s="1"/>
  <c r="U7" i="9"/>
  <c r="U9" i="8"/>
  <c r="U7" i="8"/>
  <c r="B7" i="9"/>
  <c r="B12" i="8"/>
  <c r="B16" i="8"/>
  <c r="B7" i="8"/>
  <c r="H11" i="5" l="1"/>
  <c r="H12" i="5"/>
  <c r="H13" i="5"/>
  <c r="H13" i="7" l="1"/>
  <c r="J13" i="5"/>
  <c r="J13" i="7" s="1"/>
  <c r="I13" i="5"/>
  <c r="I13" i="7" s="1"/>
  <c r="K13" i="7" s="1"/>
  <c r="H12" i="7"/>
  <c r="I12" i="5"/>
  <c r="I12" i="7" s="1"/>
  <c r="K12" i="7" s="1"/>
  <c r="J12" i="5"/>
  <c r="J12" i="7" s="1"/>
  <c r="L12" i="7" s="1"/>
  <c r="H11" i="7"/>
  <c r="J11" i="5"/>
  <c r="J11" i="7" s="1"/>
  <c r="L11" i="7" s="1"/>
  <c r="I11" i="5"/>
  <c r="I11" i="7" s="1"/>
  <c r="K11" i="7" s="1"/>
  <c r="H10" i="4"/>
  <c r="H10" i="5" s="1"/>
  <c r="H9" i="4"/>
  <c r="H9" i="5" s="1"/>
  <c r="H8" i="4"/>
  <c r="H7" i="5"/>
  <c r="J7" i="5" s="1"/>
  <c r="J9" i="5" l="1"/>
  <c r="J9" i="7" s="1"/>
  <c r="L9" i="7" s="1"/>
  <c r="I9" i="5"/>
  <c r="I9" i="7" s="1"/>
  <c r="K9" i="7" s="1"/>
  <c r="I7" i="5"/>
  <c r="I7" i="7" s="1"/>
  <c r="K7" i="7" s="1"/>
  <c r="J7" i="7"/>
  <c r="L7" i="7" s="1"/>
  <c r="I10" i="5"/>
  <c r="I10" i="7" s="1"/>
  <c r="K10" i="7" s="1"/>
  <c r="J10" i="5"/>
  <c r="J10" i="7" s="1"/>
  <c r="L10" i="7" s="1"/>
  <c r="G11" i="10"/>
  <c r="W26" i="15" s="1"/>
  <c r="G11" i="8"/>
  <c r="H11" i="8" s="1"/>
  <c r="G12" i="10"/>
  <c r="I27" i="16" s="1"/>
  <c r="G12" i="8"/>
  <c r="H12" i="8" s="1"/>
  <c r="H8" i="5"/>
  <c r="H10" i="7"/>
  <c r="H7" i="7"/>
  <c r="H9" i="7"/>
  <c r="L13" i="7"/>
  <c r="G11" i="9"/>
  <c r="G12" i="9"/>
  <c r="J8" i="5" l="1"/>
  <c r="J8" i="7" s="1"/>
  <c r="L8" i="7" s="1"/>
  <c r="G8" i="9" s="1"/>
  <c r="I8" i="5"/>
  <c r="I8" i="7" s="1"/>
  <c r="K8" i="7" s="1"/>
  <c r="D26" i="15"/>
  <c r="T26" i="15"/>
  <c r="E26" i="15"/>
  <c r="P26" i="15"/>
  <c r="H26" i="15"/>
  <c r="I26" i="15"/>
  <c r="J26" i="15"/>
  <c r="X26" i="15"/>
  <c r="Z26" i="15"/>
  <c r="T27" i="15"/>
  <c r="F26" i="15"/>
  <c r="C26" i="16"/>
  <c r="Q26" i="15"/>
  <c r="N26" i="15"/>
  <c r="L26" i="16"/>
  <c r="S26" i="15"/>
  <c r="Y26" i="15"/>
  <c r="F26" i="16"/>
  <c r="N27" i="15"/>
  <c r="X27" i="15"/>
  <c r="H27" i="15"/>
  <c r="V27" i="15"/>
  <c r="Y27" i="15"/>
  <c r="K27" i="15"/>
  <c r="Q27" i="15"/>
  <c r="J27" i="15"/>
  <c r="G7" i="10"/>
  <c r="R22" i="15" s="1"/>
  <c r="G7" i="8"/>
  <c r="H7" i="8" s="1"/>
  <c r="L26" i="15"/>
  <c r="V26" i="15"/>
  <c r="R26" i="15"/>
  <c r="U27" i="15"/>
  <c r="D27" i="15"/>
  <c r="R27" i="15"/>
  <c r="I26" i="16"/>
  <c r="L27" i="16"/>
  <c r="I27" i="15"/>
  <c r="E27" i="15"/>
  <c r="Z27" i="15"/>
  <c r="P27" i="15"/>
  <c r="G27" i="15"/>
  <c r="C27" i="16"/>
  <c r="G10" i="10"/>
  <c r="L25" i="16" s="1"/>
  <c r="G10" i="8"/>
  <c r="H10" i="8" s="1"/>
  <c r="G26" i="15"/>
  <c r="C27" i="15"/>
  <c r="G13" i="10"/>
  <c r="I28" i="16" s="1"/>
  <c r="G13" i="8"/>
  <c r="H13" i="8" s="1"/>
  <c r="C26" i="15"/>
  <c r="M26" i="15"/>
  <c r="O26" i="15"/>
  <c r="S27" i="15"/>
  <c r="M27" i="15"/>
  <c r="O27" i="15"/>
  <c r="F27" i="16"/>
  <c r="K26" i="15"/>
  <c r="U26" i="15"/>
  <c r="L27" i="15"/>
  <c r="F27" i="15"/>
  <c r="W27" i="15"/>
  <c r="G9" i="10"/>
  <c r="I24" i="16" s="1"/>
  <c r="G9" i="8"/>
  <c r="H9" i="8" s="1"/>
  <c r="H8" i="7"/>
  <c r="G9" i="9"/>
  <c r="G13" i="9"/>
  <c r="G10" i="9"/>
  <c r="G7" i="9"/>
  <c r="H11" i="10"/>
  <c r="H11" i="9"/>
  <c r="I11" i="9" s="1"/>
  <c r="I11" i="10" s="1"/>
  <c r="H12" i="9"/>
  <c r="I12" i="9" s="1"/>
  <c r="I12" i="10" s="1"/>
  <c r="H12" i="10"/>
  <c r="H10" i="9" l="1"/>
  <c r="I10" i="9" s="1"/>
  <c r="I10" i="10" s="1"/>
  <c r="H7" i="10"/>
  <c r="H13" i="10"/>
  <c r="H9" i="10"/>
  <c r="G8" i="8"/>
  <c r="H8" i="8" s="1"/>
  <c r="G8" i="10"/>
  <c r="V23" i="15" s="1"/>
  <c r="C24" i="15"/>
  <c r="H24" i="15"/>
  <c r="Z25" i="15"/>
  <c r="O22" i="15"/>
  <c r="I22" i="15"/>
  <c r="Q24" i="15"/>
  <c r="Z24" i="15"/>
  <c r="K25" i="15"/>
  <c r="V25" i="15"/>
  <c r="X24" i="15"/>
  <c r="F25" i="16"/>
  <c r="E24" i="15"/>
  <c r="Y24" i="15"/>
  <c r="M24" i="15"/>
  <c r="L28" i="15"/>
  <c r="V24" i="15"/>
  <c r="R28" i="15"/>
  <c r="S24" i="15"/>
  <c r="W24" i="15"/>
  <c r="G24" i="15"/>
  <c r="K24" i="15"/>
  <c r="L24" i="15"/>
  <c r="P24" i="15"/>
  <c r="O24" i="15"/>
  <c r="T28" i="15"/>
  <c r="G25" i="15"/>
  <c r="U25" i="15"/>
  <c r="P25" i="15"/>
  <c r="L25" i="15"/>
  <c r="J25" i="15"/>
  <c r="S25" i="15"/>
  <c r="I25" i="15"/>
  <c r="D25" i="15"/>
  <c r="W25" i="15"/>
  <c r="Q25" i="15"/>
  <c r="T25" i="15"/>
  <c r="E25" i="15"/>
  <c r="R25" i="15"/>
  <c r="X25" i="15"/>
  <c r="F25" i="15"/>
  <c r="C25" i="15"/>
  <c r="Y25" i="15"/>
  <c r="N25" i="15"/>
  <c r="C25" i="16"/>
  <c r="M25" i="15"/>
  <c r="I25" i="16"/>
  <c r="O25" i="15"/>
  <c r="H25" i="15"/>
  <c r="N28" i="15"/>
  <c r="V28" i="15"/>
  <c r="D24" i="15"/>
  <c r="F24" i="15"/>
  <c r="R24" i="15"/>
  <c r="P28" i="15"/>
  <c r="D28" i="15"/>
  <c r="C24" i="16"/>
  <c r="W28" i="15"/>
  <c r="L28" i="16"/>
  <c r="I28" i="15"/>
  <c r="I24" i="15"/>
  <c r="U24" i="15"/>
  <c r="S28" i="15"/>
  <c r="Q28" i="15"/>
  <c r="F28" i="16"/>
  <c r="L22" i="15"/>
  <c r="Z22" i="15"/>
  <c r="N22" i="15"/>
  <c r="H28" i="15"/>
  <c r="Y28" i="15"/>
  <c r="L24" i="16"/>
  <c r="G22" i="15"/>
  <c r="T24" i="15"/>
  <c r="N24" i="15"/>
  <c r="J24" i="15"/>
  <c r="F28" i="15"/>
  <c r="J28" i="15"/>
  <c r="F24" i="16"/>
  <c r="V22" i="15"/>
  <c r="Q22" i="15"/>
  <c r="C22" i="15"/>
  <c r="C22" i="16"/>
  <c r="Y22" i="15"/>
  <c r="F22" i="16"/>
  <c r="M22" i="15"/>
  <c r="P22" i="15"/>
  <c r="F22" i="15"/>
  <c r="T22" i="15"/>
  <c r="M28" i="15"/>
  <c r="E28" i="15"/>
  <c r="Z28" i="15"/>
  <c r="I22" i="16"/>
  <c r="S22" i="15"/>
  <c r="D22" i="15"/>
  <c r="X22" i="15"/>
  <c r="J22" i="15"/>
  <c r="K28" i="15"/>
  <c r="C28" i="15"/>
  <c r="G28" i="15"/>
  <c r="C28" i="16"/>
  <c r="W22" i="15"/>
  <c r="K22" i="15"/>
  <c r="L22" i="16"/>
  <c r="H22" i="15"/>
  <c r="E22" i="15"/>
  <c r="U22" i="15"/>
  <c r="X28" i="15"/>
  <c r="U28" i="15"/>
  <c r="O28" i="15"/>
  <c r="H13" i="9"/>
  <c r="I13" i="9" s="1"/>
  <c r="I13" i="10" s="1"/>
  <c r="G27" i="10" s="1"/>
  <c r="H26" i="10"/>
  <c r="G26" i="10"/>
  <c r="J26" i="10"/>
  <c r="I26" i="10"/>
  <c r="G25" i="10"/>
  <c r="I25" i="10"/>
  <c r="J25" i="10"/>
  <c r="H10" i="10"/>
  <c r="H25" i="10"/>
  <c r="H7" i="9"/>
  <c r="I7" i="9" s="1"/>
  <c r="W23" i="15" l="1"/>
  <c r="O23" i="15"/>
  <c r="P23" i="15"/>
  <c r="G14" i="10"/>
  <c r="C29" i="15" s="1"/>
  <c r="D29" i="15" s="1"/>
  <c r="E29" i="15" s="1"/>
  <c r="F29" i="15" s="1"/>
  <c r="G29" i="15" s="1"/>
  <c r="H29" i="15" s="1"/>
  <c r="I29" i="15" s="1"/>
  <c r="J29" i="15" s="1"/>
  <c r="K29" i="15" s="1"/>
  <c r="L29" i="15" s="1"/>
  <c r="M29" i="15" s="1"/>
  <c r="N29" i="15" s="1"/>
  <c r="O29" i="15" s="1"/>
  <c r="P29" i="15" s="1"/>
  <c r="Q29" i="15" s="1"/>
  <c r="R29" i="15" s="1"/>
  <c r="S29" i="15" s="1"/>
  <c r="T29" i="15" s="1"/>
  <c r="U29" i="15" s="1"/>
  <c r="V29" i="15" s="1"/>
  <c r="W29" i="15" s="1"/>
  <c r="X29" i="15" s="1"/>
  <c r="Y29" i="15" s="1"/>
  <c r="Z29" i="15" s="1"/>
  <c r="U23" i="15"/>
  <c r="X23" i="15"/>
  <c r="C23" i="16"/>
  <c r="Q23" i="15"/>
  <c r="E23" i="15"/>
  <c r="H9" i="9"/>
  <c r="I9" i="9" s="1"/>
  <c r="I9" i="10" s="1"/>
  <c r="I24" i="10"/>
  <c r="L55" i="15" s="1"/>
  <c r="H24" i="10"/>
  <c r="T55" i="15" s="1"/>
  <c r="G24" i="10"/>
  <c r="Q55" i="15" s="1"/>
  <c r="J24" i="10"/>
  <c r="H55" i="15" s="1"/>
  <c r="I23" i="16"/>
  <c r="M23" i="15"/>
  <c r="K23" i="15"/>
  <c r="T23" i="15"/>
  <c r="F23" i="16"/>
  <c r="Z23" i="15"/>
  <c r="Y23" i="15"/>
  <c r="L23" i="15"/>
  <c r="L23" i="16"/>
  <c r="C23" i="15"/>
  <c r="F23" i="15"/>
  <c r="S23" i="15"/>
  <c r="H8" i="10"/>
  <c r="H14" i="10" s="1"/>
  <c r="D23" i="15"/>
  <c r="R23" i="15"/>
  <c r="G23" i="15"/>
  <c r="H23" i="15"/>
  <c r="N23" i="15"/>
  <c r="J23" i="15"/>
  <c r="I23" i="15"/>
  <c r="Z56" i="15"/>
  <c r="J56" i="15"/>
  <c r="D56" i="15"/>
  <c r="Y56" i="15"/>
  <c r="I56" i="15"/>
  <c r="X56" i="15"/>
  <c r="H56" i="15"/>
  <c r="D26" i="16"/>
  <c r="W56" i="15"/>
  <c r="G56" i="15"/>
  <c r="V56" i="15"/>
  <c r="F56" i="15"/>
  <c r="E56" i="15"/>
  <c r="K56" i="15"/>
  <c r="C56" i="15"/>
  <c r="O57" i="15"/>
  <c r="M57" i="15"/>
  <c r="L57" i="15"/>
  <c r="N57" i="15"/>
  <c r="G27" i="16"/>
  <c r="G26" i="16"/>
  <c r="O56" i="15"/>
  <c r="M56" i="15"/>
  <c r="N56" i="15"/>
  <c r="L56" i="15"/>
  <c r="J28" i="16"/>
  <c r="Q58" i="15"/>
  <c r="P58" i="15"/>
  <c r="R58" i="15"/>
  <c r="R57" i="15"/>
  <c r="Q57" i="15"/>
  <c r="P57" i="15"/>
  <c r="J27" i="16"/>
  <c r="M26" i="16"/>
  <c r="T56" i="15"/>
  <c r="U56" i="15"/>
  <c r="S56" i="15"/>
  <c r="J26" i="16"/>
  <c r="Q56" i="15"/>
  <c r="P56" i="15"/>
  <c r="R56" i="15"/>
  <c r="Z57" i="15"/>
  <c r="Y57" i="15"/>
  <c r="I57" i="15"/>
  <c r="H57" i="15"/>
  <c r="X57" i="15"/>
  <c r="W57" i="15"/>
  <c r="G57" i="15"/>
  <c r="E57" i="15"/>
  <c r="V57" i="15"/>
  <c r="F57" i="15"/>
  <c r="D57" i="15"/>
  <c r="D27" i="16"/>
  <c r="K57" i="15"/>
  <c r="C57" i="15"/>
  <c r="J57" i="15"/>
  <c r="T57" i="15"/>
  <c r="M27" i="16"/>
  <c r="U57" i="15"/>
  <c r="S57" i="15"/>
  <c r="H27" i="10"/>
  <c r="I27" i="10"/>
  <c r="J27" i="10"/>
  <c r="I7" i="10"/>
  <c r="G23" i="10" l="1"/>
  <c r="R54" i="15" s="1"/>
  <c r="H23" i="10"/>
  <c r="S54" i="15" s="1"/>
  <c r="I23" i="10"/>
  <c r="G24" i="16" s="1"/>
  <c r="J23" i="10"/>
  <c r="H54" i="15" s="1"/>
  <c r="R55" i="15"/>
  <c r="J25" i="16"/>
  <c r="U55" i="15"/>
  <c r="P55" i="15"/>
  <c r="M55" i="15"/>
  <c r="N55" i="15"/>
  <c r="O55" i="15"/>
  <c r="G25" i="16"/>
  <c r="Z55" i="15"/>
  <c r="G55" i="15"/>
  <c r="F55" i="15"/>
  <c r="I55" i="15"/>
  <c r="K55" i="15"/>
  <c r="S55" i="15"/>
  <c r="M25" i="16"/>
  <c r="V55" i="15"/>
  <c r="Y55" i="15"/>
  <c r="X55" i="15"/>
  <c r="D55" i="15"/>
  <c r="J55" i="15"/>
  <c r="E55" i="15"/>
  <c r="C55" i="15"/>
  <c r="W55" i="15"/>
  <c r="D25" i="16"/>
  <c r="H8" i="9"/>
  <c r="I8" i="9" s="1"/>
  <c r="I8" i="10" s="1"/>
  <c r="I14" i="10" s="1"/>
  <c r="Z58" i="15"/>
  <c r="J58" i="15"/>
  <c r="D58" i="15"/>
  <c r="Y58" i="15"/>
  <c r="I58" i="15"/>
  <c r="H58" i="15"/>
  <c r="X58" i="15"/>
  <c r="D28" i="16"/>
  <c r="W58" i="15"/>
  <c r="G58" i="15"/>
  <c r="E58" i="15"/>
  <c r="V58" i="15"/>
  <c r="F58" i="15"/>
  <c r="K58" i="15"/>
  <c r="C58" i="15"/>
  <c r="L58" i="15"/>
  <c r="G28" i="16"/>
  <c r="O58" i="15"/>
  <c r="M58" i="15"/>
  <c r="N58" i="15"/>
  <c r="M28" i="16"/>
  <c r="U58" i="15"/>
  <c r="S58" i="15"/>
  <c r="T58" i="15"/>
  <c r="C54" i="15" l="1"/>
  <c r="X54" i="15"/>
  <c r="K54" i="15"/>
  <c r="E54" i="15"/>
  <c r="F54" i="15"/>
  <c r="I54" i="15"/>
  <c r="V54" i="15"/>
  <c r="Y54" i="15"/>
  <c r="G54" i="15"/>
  <c r="D54" i="15"/>
  <c r="W54" i="15"/>
  <c r="J54" i="15"/>
  <c r="D24" i="16"/>
  <c r="Z54" i="15"/>
  <c r="M54" i="15"/>
  <c r="O54" i="15"/>
  <c r="U54" i="15"/>
  <c r="M24" i="16"/>
  <c r="L54" i="15"/>
  <c r="N54" i="15"/>
  <c r="Q54" i="15"/>
  <c r="T54" i="15"/>
  <c r="P54" i="15"/>
  <c r="J24" i="16"/>
  <c r="I28" i="10"/>
  <c r="H28" i="10"/>
  <c r="J28" i="10"/>
  <c r="Z52" i="15"/>
  <c r="J52" i="15"/>
  <c r="Y52" i="15"/>
  <c r="I52" i="15"/>
  <c r="X52" i="15"/>
  <c r="H52" i="15"/>
  <c r="E52" i="15"/>
  <c r="D52" i="15"/>
  <c r="D22" i="16"/>
  <c r="W52" i="15"/>
  <c r="G52" i="15"/>
  <c r="V52" i="15"/>
  <c r="F52" i="15"/>
  <c r="K52" i="15"/>
  <c r="C52" i="15"/>
  <c r="J22" i="16"/>
  <c r="Q52" i="15"/>
  <c r="P52" i="15"/>
  <c r="R52" i="15"/>
  <c r="M22" i="16"/>
  <c r="S52" i="15"/>
  <c r="U52" i="15"/>
  <c r="T52" i="15"/>
  <c r="M52" i="15"/>
  <c r="L52" i="15"/>
  <c r="G22" i="16"/>
  <c r="O52" i="15"/>
  <c r="N52" i="15"/>
  <c r="L53" i="15" l="1"/>
  <c r="L59" i="15" s="1"/>
  <c r="O53" i="15"/>
  <c r="O59" i="15" s="1"/>
  <c r="M53" i="15"/>
  <c r="M59" i="15" s="1"/>
  <c r="G23" i="16"/>
  <c r="N53" i="15"/>
  <c r="N59" i="15" s="1"/>
  <c r="J23" i="16"/>
  <c r="Q53" i="15"/>
  <c r="Q59" i="15" s="1"/>
  <c r="R53" i="15"/>
  <c r="R59" i="15" s="1"/>
  <c r="P53" i="15"/>
  <c r="P59" i="15" s="1"/>
  <c r="I53" i="15"/>
  <c r="I59" i="15" s="1"/>
  <c r="F53" i="15"/>
  <c r="F59" i="15" s="1"/>
  <c r="X53" i="15"/>
  <c r="X59" i="15" s="1"/>
  <c r="D23" i="16"/>
  <c r="H53" i="15"/>
  <c r="H59" i="15" s="1"/>
  <c r="K53" i="15"/>
  <c r="K59" i="15" s="1"/>
  <c r="Z53" i="15"/>
  <c r="Z59" i="15" s="1"/>
  <c r="J53" i="15"/>
  <c r="J59" i="15" s="1"/>
  <c r="W53" i="15"/>
  <c r="W59" i="15" s="1"/>
  <c r="C53" i="15"/>
  <c r="C59" i="15" s="1"/>
  <c r="G53" i="15"/>
  <c r="G59" i="15" s="1"/>
  <c r="E53" i="15"/>
  <c r="E59" i="15" s="1"/>
  <c r="D53" i="15"/>
  <c r="D59" i="15" s="1"/>
  <c r="Y53" i="15"/>
  <c r="Y59" i="15" s="1"/>
  <c r="V53" i="15"/>
  <c r="V59" i="15" s="1"/>
  <c r="G28" i="10"/>
  <c r="H30" i="10" s="1"/>
  <c r="H31" i="10" s="1"/>
  <c r="T53" i="15"/>
  <c r="T59" i="15" s="1"/>
  <c r="U53" i="15"/>
  <c r="U59" i="15" s="1"/>
  <c r="M23" i="16"/>
  <c r="S53" i="15"/>
  <c r="S59" i="15" s="1"/>
  <c r="T8" i="10" l="1"/>
  <c r="J7" i="10" s="1"/>
  <c r="K7" i="10" s="1"/>
  <c r="J8" i="10" l="1"/>
  <c r="K8" i="10" s="1"/>
  <c r="J11" i="10"/>
  <c r="K11" i="10" s="1"/>
  <c r="J12" i="10"/>
  <c r="K12" i="10" s="1"/>
  <c r="J13" i="10"/>
  <c r="K13" i="10" s="1"/>
  <c r="J10" i="10"/>
  <c r="K10" i="10" s="1"/>
  <c r="J9" i="10"/>
  <c r="K9" i="10" s="1"/>
  <c r="K14" i="10" l="1"/>
  <c r="J14"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Lindblom Marianne</author>
  </authors>
  <commentList>
    <comment ref="B4" authorId="0" shapeId="0" xr:uid="{9EA73938-C319-46CC-84F1-0689869DCAC6}">
      <text>
        <r>
          <rPr>
            <sz val="10"/>
            <color indexed="81"/>
            <rFont val="Tahoma"/>
            <family val="2"/>
          </rPr>
          <t xml:space="preserve">Projektet beskrivs med avseende på den mest sannolika eller beslutade inriktning på objektet. 
Beskrivningen ska dels vara i text men också i tabellform.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Lindblom Marianne</author>
  </authors>
  <commentList>
    <comment ref="B4" authorId="0" shapeId="0" xr:uid="{D92CFD24-DE47-443F-B8D9-69F16C50556E}">
      <text>
        <r>
          <rPr>
            <sz val="10"/>
            <color indexed="81"/>
            <rFont val="Tahoma"/>
            <family val="2"/>
          </rPr>
          <t xml:space="preserve">Växjö föreslås att indelas i tre zoner. Underlaget för zonindelningen är tillgänglighet med olika trafikslag, placering av målpunkter, bilinnehav och planerad utbyggnad av Växjö.  Ange i vilken zon objektet är placerat.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Lindblom Marianne</author>
  </authors>
  <commentList>
    <comment ref="B4" authorId="0" shapeId="0" xr:uid="{3019012E-8308-4ABF-BBD0-802342721A0F}">
      <text>
        <r>
          <rPr>
            <sz val="10"/>
            <color indexed="81"/>
            <rFont val="Tahoma"/>
            <family val="2"/>
          </rPr>
          <t xml:space="preserve">De grundläggande parkeringstalen visar ett genomsnittligt värde för respektive zon av hur många fordon boende, verksamma och besök efterfrågar platser för. Talet ska användas som beräkningsgrund för att bedöma hur stor efterfrågan av parkering som objektet behöver en lösning för. 
Vid nybyggnation i Växjö kommun ska cykelparkeringen vara mer lättillgänglig än bilparkeringen. Vid flerbostadshus i samtliga zoner ska cykeln betraktas som ett primärt transportmedel. Cykelparkeringen ska utformas med hög standard för att öka attraktiviteten. För bostäder ska samtliga parkeringar uppfylla minst nivå 3 enligt Växjös riktlinjer för cykelparkering. Avståndet till entré bör vara max 25 meter och parkeringen ska vara lokaliserad i markplan.
För bostäder med högre cykelinnehav än en cykel per person och hushåll kan parkeringsplats för cykel nummer 2 vara något längre från målpunkten och kan vara lokaliserad i annat än markplan.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Lindblom Marianne</author>
  </authors>
  <commentList>
    <comment ref="B4" authorId="0" shapeId="0" xr:uid="{098B65BE-D6CA-466C-98A9-2EE0394048F3}">
      <text>
        <r>
          <rPr>
            <sz val="10"/>
            <color indexed="81"/>
            <rFont val="Tahoma"/>
            <family val="2"/>
          </rPr>
          <t xml:space="preserve">När efterfrågan beräknats i tre steg finns en summa av cyklar respektive bilar som ska tas omhand. Om inga effektivitetsåtgärder vidtages blir den samlade efterfrågan också det antal p-platser som ska ordnas. I nästa moment öppnas dock en möjlighet att reducera antalet p-platser.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Lindblom Marianne</author>
  </authors>
  <commentList>
    <comment ref="B4" authorId="0" shapeId="0" xr:uid="{CB09431C-21B4-485F-A82B-8B2F8BD5FC54}">
      <text>
        <r>
          <rPr>
            <sz val="10"/>
            <color indexed="81"/>
            <rFont val="Tahoma"/>
            <family val="2"/>
          </rPr>
          <t xml:space="preserve">Ett paket bestående av tre av de alternativa åtgärderna bedöms kunna ge en reduktion på 10 % på satta parkeringstal för området. En bedömning utifrån andra kommuners förslag på åtgärder som ger liknande reduktion har gjorts, tex liknar Stockholm stads nivå ”grundläggande nivå” med reduktion på 10% ett paket av tre av nedanstående åtgärder. 
</t>
        </r>
        <r>
          <rPr>
            <b/>
            <sz val="10"/>
            <color indexed="81"/>
            <rFont val="Tahoma"/>
            <family val="2"/>
          </rPr>
          <t xml:space="preserve">
1. Startpaket. </t>
        </r>
        <r>
          <rPr>
            <sz val="10"/>
            <color indexed="81"/>
            <rFont val="Tahoma"/>
            <family val="2"/>
          </rPr>
          <t xml:space="preserve">
Ett startpaket syftar till att ge information om, och incitament, att pröva på användning av olika mobilitetstjänster i området så som bilpool, cykelpool, kollektivtrafik, taxi med mera. 
</t>
        </r>
        <r>
          <rPr>
            <b/>
            <sz val="10"/>
            <color indexed="81"/>
            <rFont val="Tahoma"/>
            <family val="2"/>
          </rPr>
          <t xml:space="preserve">
2. Mobilitetsplan. </t>
        </r>
        <r>
          <rPr>
            <sz val="10"/>
            <color indexed="81"/>
            <rFont val="Tahoma"/>
            <family val="2"/>
          </rPr>
          <t xml:space="preserve">
En mobilitetsplan tas fram för bostäder och eller arbetsplatser som ska etableras inom en fastighet eller ett område.
</t>
        </r>
        <r>
          <rPr>
            <b/>
            <sz val="10"/>
            <color indexed="81"/>
            <rFont val="Tahoma"/>
            <family val="2"/>
          </rPr>
          <t xml:space="preserve">
3. Kvalitativ cykelparkering och cykelinfrastruktur. </t>
        </r>
        <r>
          <rPr>
            <sz val="10"/>
            <color indexed="81"/>
            <rFont val="Tahoma"/>
            <family val="2"/>
          </rPr>
          <t xml:space="preserve">
All cykelparkering ska uppfylla nivå 4 beskrivet i underlags PM cykel. Nivå 4 innebär att utöver att uppfylla nivå 3 (väderskyddade och låsbara cykelställ) ska dessa parkeringar ha bra och tydlig lokalisering; Krav på fastighetsägaren är att vid nybyggnation säkerställa goda kopplingar till stadens cykeltrafiknät. 
</t>
        </r>
        <r>
          <rPr>
            <b/>
            <sz val="10"/>
            <color indexed="81"/>
            <rFont val="Tahoma"/>
            <family val="2"/>
          </rPr>
          <t xml:space="preserve">
4. Information och marknadsföring om mål för resande. </t>
        </r>
        <r>
          <rPr>
            <sz val="10"/>
            <color indexed="81"/>
            <rFont val="Tahoma"/>
            <family val="2"/>
          </rPr>
          <t xml:space="preserve">
Information och marknadsföring är en avgörande grundförutsättning för alla typer av mobilitetsåtgärder. Här krävs en tydlighet kring en fastighet eller ett områdets intentioner kring resande. 
</t>
        </r>
        <r>
          <rPr>
            <b/>
            <sz val="10"/>
            <color indexed="81"/>
            <rFont val="Tahoma"/>
            <family val="2"/>
          </rPr>
          <t xml:space="preserve">5. Leveransskåp vid bostäder/arbetsplatser. </t>
        </r>
        <r>
          <rPr>
            <sz val="10"/>
            <color indexed="81"/>
            <rFont val="Tahoma"/>
            <family val="2"/>
          </rPr>
          <t xml:space="preserve">
Intelligenta leveransskåp går att installera vid nybyggnation av bostäder och arbetsplatser.
</t>
        </r>
        <r>
          <rPr>
            <b/>
            <sz val="10"/>
            <color indexed="81"/>
            <rFont val="Tahoma"/>
            <family val="2"/>
          </rPr>
          <t xml:space="preserve">6. Timtaxa på arbetsplatsparkeringen. </t>
        </r>
        <r>
          <rPr>
            <sz val="10"/>
            <color indexed="81"/>
            <rFont val="Tahoma"/>
            <family val="2"/>
          </rPr>
          <t xml:space="preserve">
Arbetsplatsparkeringen vid verksamheter ska vara avgiftsbelagd och kostnaden tydligt synliggjord.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Lindblom Marianne</author>
  </authors>
  <commentList>
    <comment ref="B4" authorId="0" shapeId="0" xr:uid="{4F9DEA7D-F507-4381-8D8F-94D81117B258}">
      <text>
        <r>
          <rPr>
            <sz val="10"/>
            <color indexed="81"/>
            <rFont val="Tahoma"/>
            <family val="2"/>
          </rPr>
          <t>Samnyttjande av fordon reducerar efterfrågan på bilparkering. Växjö kommun är positiv till samnyttjande av fordon och lämnar följande tabell som grund för beräkning av reduktion av efterfrågan av bilparkering.</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Lindblom Marianne</author>
  </authors>
  <commentList>
    <comment ref="B4" authorId="0" shapeId="0" xr:uid="{CA7877B2-D9F4-4A17-B906-2C523015FF34}">
      <text>
        <r>
          <rPr>
            <sz val="10"/>
            <color indexed="81"/>
            <rFont val="Tahoma"/>
            <family val="2"/>
          </rPr>
          <t xml:space="preserve">Samnyttjande av parkeringsplatser är normaltillståndet på allmän plats. På tomtmark varierar upplåtelseformen. Växjö kommun är positiv till samnyttjande av platser och lämnar följande tabell som beräkningsgrund för beräkning av antal p-platser som efterfrågas. 
</t>
        </r>
      </text>
    </comment>
  </commentList>
</comments>
</file>

<file path=xl/sharedStrings.xml><?xml version="1.0" encoding="utf-8"?>
<sst xmlns="http://schemas.openxmlformats.org/spreadsheetml/2006/main" count="389" uniqueCount="180">
  <si>
    <t>Ändamål</t>
  </si>
  <si>
    <t>Zon</t>
  </si>
  <si>
    <t>P-tal, cykel</t>
  </si>
  <si>
    <t>Efterfrågan, bil</t>
  </si>
  <si>
    <t>Flerbostadshus</t>
  </si>
  <si>
    <t>Småhus</t>
  </si>
  <si>
    <t>Kontor</t>
  </si>
  <si>
    <t>Industri</t>
  </si>
  <si>
    <t>Förskola</t>
  </si>
  <si>
    <t>Dagligvaruhandel</t>
  </si>
  <si>
    <t>Sällanhandel</t>
  </si>
  <si>
    <t>Beskrivning av objektet:</t>
  </si>
  <si>
    <t>Ange antal kvadratmetet för respektive ändamål:</t>
  </si>
  <si>
    <t>Grundtal för parkering</t>
  </si>
  <si>
    <t>Cykel</t>
  </si>
  <si>
    <t>Bil</t>
  </si>
  <si>
    <t>Boende + besökare =</t>
  </si>
  <si>
    <t>Boende + besökare</t>
  </si>
  <si>
    <t>9,0 + 0,5</t>
  </si>
  <si>
    <t>9,9 + 0,5</t>
  </si>
  <si>
    <t>Anställda + besökare</t>
  </si>
  <si>
    <t>12 + 2</t>
  </si>
  <si>
    <t>8 + 2</t>
  </si>
  <si>
    <t>6 + 2</t>
  </si>
  <si>
    <t>11 + 1</t>
  </si>
  <si>
    <t>16 + 2</t>
  </si>
  <si>
    <t>19 + 3</t>
  </si>
  <si>
    <t>3 + 1</t>
  </si>
  <si>
    <t>5 + 1</t>
  </si>
  <si>
    <t>10 + 2</t>
  </si>
  <si>
    <t>4 + 12</t>
  </si>
  <si>
    <t>5 + 15</t>
  </si>
  <si>
    <t>5 + 12</t>
  </si>
  <si>
    <t>4 + 16</t>
  </si>
  <si>
    <t>6 + 16</t>
  </si>
  <si>
    <t>3 + 12</t>
  </si>
  <si>
    <t>5 + 25</t>
  </si>
  <si>
    <t>10 + 25</t>
  </si>
  <si>
    <t>10 + 30</t>
  </si>
  <si>
    <t>2 + 13</t>
  </si>
  <si>
    <t>3 + 10</t>
  </si>
  <si>
    <t>1 + 4</t>
  </si>
  <si>
    <t>3 + 15</t>
  </si>
  <si>
    <t>Påverkan av MM</t>
  </si>
  <si>
    <t>Antal lägenheter i området</t>
  </si>
  <si>
    <t>Antal aktiva kunder i bilpoolssystemet, 30%</t>
  </si>
  <si>
    <t>Reduktion av antalet p-platser, 4 per poolbil</t>
  </si>
  <si>
    <t>Fordons-
effektivitet</t>
  </si>
  <si>
    <t>Parkerings-
effektivitet</t>
  </si>
  <si>
    <t>Beläggning i procent</t>
  </si>
  <si>
    <t>Ändamål *)</t>
  </si>
  <si>
    <t>Vardag 10–16</t>
  </si>
  <si>
    <t>Fredag 16–19</t>
  </si>
  <si>
    <t>Lördag 10–13</t>
  </si>
  <si>
    <t>Natt</t>
  </si>
  <si>
    <t>Bostad-Boende</t>
  </si>
  <si>
    <t>Bostad-Besökande</t>
  </si>
  <si>
    <t>Butiker</t>
  </si>
  <si>
    <t>Industrier</t>
  </si>
  <si>
    <t>Skolor</t>
  </si>
  <si>
    <t>TABELL 3 EFTERFRÅGEKURVA FÖR OLIKA PARKERINGSKATEGORIER. KÄLLA MALMÖ KOMMUN</t>
  </si>
  <si>
    <t>Steg 1</t>
  </si>
  <si>
    <t>Steg 3</t>
  </si>
  <si>
    <t>Steg 4</t>
  </si>
  <si>
    <t>Steg 5</t>
  </si>
  <si>
    <t>Steg 6</t>
  </si>
  <si>
    <t>Steg 7</t>
  </si>
  <si>
    <t>För bostäder - Tänker ni införa MM-Åtgärder</t>
  </si>
  <si>
    <t>Bostad</t>
  </si>
  <si>
    <t>För kontor - Tänker ni införa MM-Åtgärder</t>
  </si>
  <si>
    <t>Resultat av påverkan av MM-åtgärder:</t>
  </si>
  <si>
    <t>Bilpool</t>
  </si>
  <si>
    <t>Ja (1)</t>
  </si>
  <si>
    <t>Nej (2)</t>
  </si>
  <si>
    <t>Nej / 2</t>
  </si>
  <si>
    <t>Ja / 1</t>
  </si>
  <si>
    <t>TABELL 1 GRUNDTAL FÖR PARKERING VID BEDÖMNING AV PARKERINGSEFTERFRÅGAN 
FÖR BÅDE CYKEL OCH BIL I ZON 1, 2 OCH 3. P-PLATSER PER 1000 M2 BTA.</t>
  </si>
  <si>
    <t>Tänker ni införa bilpool?</t>
  </si>
  <si>
    <t>Samnyttjande</t>
  </si>
  <si>
    <t>Vilken typ av nyttjande tänker ni använda?</t>
  </si>
  <si>
    <t>Nedan finns en förklarande text för beräkningsmetoderna.</t>
  </si>
  <si>
    <t>Steg 2</t>
  </si>
  <si>
    <t>Summa</t>
  </si>
  <si>
    <t>Tidigare inmatningar ger följande P-tal:</t>
  </si>
  <si>
    <t>Samnyttjande av fordon reducerar efterfrågan på bilparkering. Växjö kommun är positiv till samnyttjande av fordon och lämnar följande tabell som grund för beräkning av reduktion av efterfrågan av bilparkering.</t>
  </si>
  <si>
    <t xml:space="preserve">Samnyttjande av parkeringsplatser är normaltillståndet på allmän plats. På tomtmark varierar upplåtelseformen. Växjö kommun är positiv till samnyttjande av platser och lämnar följande tabell som beräkningsgrund för beräkning av antal p-platser som efterfrågas. </t>
  </si>
  <si>
    <t>Klockan</t>
  </si>
  <si>
    <t>1</t>
  </si>
  <si>
    <t>2</t>
  </si>
  <si>
    <t>3</t>
  </si>
  <si>
    <t>4</t>
  </si>
  <si>
    <t>5</t>
  </si>
  <si>
    <t>6</t>
  </si>
  <si>
    <t>7</t>
  </si>
  <si>
    <t>8</t>
  </si>
  <si>
    <t>9</t>
  </si>
  <si>
    <t>10</t>
  </si>
  <si>
    <t>11</t>
  </si>
  <si>
    <t>12</t>
  </si>
  <si>
    <t>13</t>
  </si>
  <si>
    <t>14</t>
  </si>
  <si>
    <t>15</t>
  </si>
  <si>
    <t>16</t>
  </si>
  <si>
    <t>17</t>
  </si>
  <si>
    <t>18</t>
  </si>
  <si>
    <t>19</t>
  </si>
  <si>
    <t>20</t>
  </si>
  <si>
    <t>21</t>
  </si>
  <si>
    <t>22</t>
  </si>
  <si>
    <t>23</t>
  </si>
  <si>
    <t>24</t>
  </si>
  <si>
    <t>Vald Zon:</t>
  </si>
  <si>
    <t>Beräknad fordonseffektivitet:</t>
  </si>
  <si>
    <t>Tidigare inmatningar ger följande efterfrågan:</t>
  </si>
  <si>
    <t>Du har angett följande zon:</t>
  </si>
  <si>
    <t>Anställda + besökare =</t>
  </si>
  <si>
    <t>Efterfrågan enligt p-norm</t>
  </si>
  <si>
    <t>Beräknade antal parkeringsplatser utefter efterfrågekurvan</t>
  </si>
  <si>
    <t>Dimentionerande antal platser:</t>
  </si>
  <si>
    <t>Dimentionerande tidsperiod:</t>
  </si>
  <si>
    <t>Dim kolumn</t>
  </si>
  <si>
    <t>Efterfrågan efter åtgärder</t>
  </si>
  <si>
    <t>Natt 
Enligt P-norm</t>
  </si>
  <si>
    <t>Natt 
Efter åtgärder</t>
  </si>
  <si>
    <t>Lördag Fm 
Enligt P-norm</t>
  </si>
  <si>
    <t>Lördag Fm 
Efter åtgärder</t>
  </si>
  <si>
    <t>Vardag Dagtid 
Enligt P-norm</t>
  </si>
  <si>
    <t>Vardag Dagtid 
Efter åtgärder</t>
  </si>
  <si>
    <t>Fredag Em/Kväll 
Enligt P-norm</t>
  </si>
  <si>
    <t>Fredag Em/Kväll 
Efter åtgärder</t>
  </si>
  <si>
    <t>NYA P-TAL 2019</t>
  </si>
  <si>
    <t>För ett grönare och mer tillgängligt Växjö</t>
  </si>
  <si>
    <t>Efter-frågan, cykel</t>
  </si>
  <si>
    <t>P-tal,
 bil</t>
  </si>
  <si>
    <t>Byggnadsyta, ändamål</t>
  </si>
  <si>
    <t>Projektet beskrivs med avseende på den mest sannolika eller beslutade inriktning på objektet. Beskrivningen ska dels vara i text men också i tabellform.</t>
  </si>
  <si>
    <t>Zonindelning</t>
  </si>
  <si>
    <t>Växjö indelas i tre zoner. Underlaget för zonindelningen är tillgänglighet med olika trafikslag, placering av målpunkter, bilinnehav och planerad utbyggnad av Växjö. Ange i vilken zon objektet är placerat.</t>
  </si>
  <si>
    <t>Grundläggande p-tal för cykel och bil</t>
  </si>
  <si>
    <t>Påverkan av färdmedelsfördelning och bilinnehav, MM-åtgärder</t>
  </si>
  <si>
    <t>Fordonseffektivitet</t>
  </si>
  <si>
    <t>När efterfrågan beräknats i tre steg finns en summa av cyklar respektive bilar som ska tas omhand. Om inga effektivitetsåtgärder vidtages blir den samlade efterfrågan också det antal p-platser som ska ordnas. I nästa moment öppnas dock en möjlighet att reducera antalet p-platser.</t>
  </si>
  <si>
    <t>Beräknad parkeringsefterfrågan</t>
  </si>
  <si>
    <t>Parkeringsseffektivitet</t>
  </si>
  <si>
    <t xml:space="preserve">*) Vid andra ändamål, än ovan angivna, 
görs en särskild parkeringsutredning. </t>
  </si>
  <si>
    <t>I vilken zon är objektet är placerat</t>
  </si>
  <si>
    <t>Större karta finns i fliken Zonkarta</t>
  </si>
  <si>
    <t>Utefter angivet antal kvadratmeter bostadsyta i steg 1 så blir utfallet:</t>
  </si>
  <si>
    <t>Ett paket bestående av tre av de alternativa åtgärderna bedöms kunna ge en reduktion på 10 % på satta parkeringstal för området. En bedömning utifrån andra kommuners förslag på åtgärder som ger liknande reduktion har gjorts, tex liknar Stockholm stads nivå ”grundläggande nivå” med reduktion på 10% ett paket av tre av nedanstående åtgärder.</t>
  </si>
  <si>
    <t>Antal bilpoolsbilar, 
30 kunder per bil</t>
  </si>
  <si>
    <t>Du kan också läsa texten genom att för musen över rubruken på bilden för steget på respektive flik.</t>
  </si>
  <si>
    <r>
      <rPr>
        <b/>
        <sz val="12"/>
        <color theme="1"/>
        <rFont val="Calibri"/>
        <family val="2"/>
        <scheme val="minor"/>
      </rPr>
      <t>1.</t>
    </r>
    <r>
      <rPr>
        <b/>
        <sz val="12"/>
        <color theme="1"/>
        <rFont val="Times New Roman"/>
        <family val="1"/>
      </rPr>
      <t xml:space="preserve">      </t>
    </r>
    <r>
      <rPr>
        <b/>
        <sz val="12"/>
        <color theme="1"/>
        <rFont val="Calibri"/>
        <family val="2"/>
        <scheme val="minor"/>
      </rPr>
      <t xml:space="preserve">Startpaket. </t>
    </r>
    <r>
      <rPr>
        <sz val="12"/>
        <color theme="1"/>
        <rFont val="Calibri"/>
        <family val="2"/>
        <scheme val="minor"/>
      </rPr>
      <t xml:space="preserve">
Ett startpaket syftar till att ge information om, och incitament, att pröva på användning av olika mobilitetstjänster i området så som bilpool, cykelpool, kollektivtrafik, taxi med mera.</t>
    </r>
  </si>
  <si>
    <r>
      <rPr>
        <b/>
        <sz val="12"/>
        <color theme="1"/>
        <rFont val="Calibri"/>
        <family val="2"/>
        <scheme val="minor"/>
      </rPr>
      <t>2.</t>
    </r>
    <r>
      <rPr>
        <b/>
        <sz val="12"/>
        <color theme="1"/>
        <rFont val="Times New Roman"/>
        <family val="1"/>
      </rPr>
      <t xml:space="preserve">      </t>
    </r>
    <r>
      <rPr>
        <b/>
        <sz val="12"/>
        <color theme="1"/>
        <rFont val="Calibri"/>
        <family val="2"/>
        <scheme val="minor"/>
      </rPr>
      <t xml:space="preserve">Mobilitetsplan. </t>
    </r>
    <r>
      <rPr>
        <sz val="12"/>
        <color theme="1"/>
        <rFont val="Calibri"/>
        <family val="2"/>
        <scheme val="minor"/>
      </rPr>
      <t xml:space="preserve">
En mobilitetsplan tas fram för bostäder och eller arbetsplatser som ska etableras inom en fastighet eller ett område.</t>
    </r>
  </si>
  <si>
    <r>
      <rPr>
        <b/>
        <sz val="12"/>
        <color theme="1"/>
        <rFont val="Calibri"/>
        <family val="2"/>
        <scheme val="minor"/>
      </rPr>
      <t>3.</t>
    </r>
    <r>
      <rPr>
        <b/>
        <sz val="12"/>
        <color theme="1"/>
        <rFont val="Times New Roman"/>
        <family val="1"/>
      </rPr>
      <t xml:space="preserve">      </t>
    </r>
    <r>
      <rPr>
        <b/>
        <sz val="12"/>
        <color theme="1"/>
        <rFont val="Calibri"/>
        <family val="2"/>
        <scheme val="minor"/>
      </rPr>
      <t xml:space="preserve">Kvalitativ cykelparkering och cykelinfrastruktur. 
</t>
    </r>
    <r>
      <rPr>
        <sz val="12"/>
        <color theme="1"/>
        <rFont val="Calibri"/>
        <family val="2"/>
        <scheme val="minor"/>
      </rPr>
      <t>All cykelparkering ska uppfylla nivå 4 beskrivet i underlags PM cykel. Nivå 4 innebär att utöver att uppfylla nivå 3 (väderskyddade och låsbara cykelställ) ska dessa parkeringar ha bra och tydlig lokalisering; Krav på fastighetsägaren är att vid nybyggnation säkerställa goda kopplingar till stadens cykeltrafiknät.</t>
    </r>
  </si>
  <si>
    <r>
      <rPr>
        <b/>
        <sz val="12"/>
        <color theme="1"/>
        <rFont val="Calibri"/>
        <family val="2"/>
        <scheme val="minor"/>
      </rPr>
      <t>4.</t>
    </r>
    <r>
      <rPr>
        <b/>
        <sz val="12"/>
        <color theme="1"/>
        <rFont val="Times New Roman"/>
        <family val="1"/>
      </rPr>
      <t xml:space="preserve">      </t>
    </r>
    <r>
      <rPr>
        <b/>
        <sz val="12"/>
        <color theme="1"/>
        <rFont val="Calibri"/>
        <family val="2"/>
        <scheme val="minor"/>
      </rPr>
      <t xml:space="preserve">Information och marknadsföring om mål för resande. </t>
    </r>
    <r>
      <rPr>
        <sz val="12"/>
        <color theme="1"/>
        <rFont val="Calibri"/>
        <family val="2"/>
        <scheme val="minor"/>
      </rPr>
      <t xml:space="preserve">
Information och marknadsföring är en avgörande grundförutsättning för alla typer av mobilitetsåtgärder. Här krävs en tydlighet kring en fastighet eller ett områdets intentioner kring resande.</t>
    </r>
  </si>
  <si>
    <r>
      <rPr>
        <b/>
        <sz val="12"/>
        <color theme="1"/>
        <rFont val="Calibri"/>
        <family val="2"/>
        <scheme val="minor"/>
      </rPr>
      <t>5.</t>
    </r>
    <r>
      <rPr>
        <b/>
        <sz val="12"/>
        <color theme="1"/>
        <rFont val="Times New Roman"/>
        <family val="1"/>
      </rPr>
      <t xml:space="preserve">      </t>
    </r>
    <r>
      <rPr>
        <b/>
        <sz val="12"/>
        <color theme="1"/>
        <rFont val="Calibri"/>
        <family val="2"/>
        <scheme val="minor"/>
      </rPr>
      <t xml:space="preserve">Leveransskåp vid bostäder/arbetsplatser. </t>
    </r>
    <r>
      <rPr>
        <sz val="12"/>
        <color theme="1"/>
        <rFont val="Calibri"/>
        <family val="2"/>
        <scheme val="minor"/>
      </rPr>
      <t xml:space="preserve">
Intelligenta leveransskåp går att installera vid nybyggnation av bostäder och arbetsplatser.</t>
    </r>
  </si>
  <si>
    <r>
      <rPr>
        <b/>
        <sz val="12"/>
        <color theme="1"/>
        <rFont val="Calibri"/>
        <family val="2"/>
        <scheme val="minor"/>
      </rPr>
      <t>6.</t>
    </r>
    <r>
      <rPr>
        <b/>
        <sz val="12"/>
        <color theme="1"/>
        <rFont val="Times New Roman"/>
        <family val="1"/>
      </rPr>
      <t xml:space="preserve">      </t>
    </r>
    <r>
      <rPr>
        <b/>
        <sz val="12"/>
        <color theme="1"/>
        <rFont val="Calibri"/>
        <family val="2"/>
        <scheme val="minor"/>
      </rPr>
      <t xml:space="preserve">Timtaxa på arbetsplatsparkeringen. </t>
    </r>
    <r>
      <rPr>
        <sz val="12"/>
        <color theme="1"/>
        <rFont val="Calibri"/>
        <family val="2"/>
        <scheme val="minor"/>
      </rPr>
      <t xml:space="preserve">
Arbetsplatsparkeringen vid verksamheter ska vara avgiftsbelagd och kostnaden tydligt synliggjord.</t>
    </r>
  </si>
  <si>
    <t>Vid nybyggnation i Växjö kommun ska cykelparkeringen vara mer lättillgänglig än bilparkeringen. Vid flerbostadshus i samtliga zoner ska cykeln betraktas som ett primärt transportmedel. Cykelparkeringen ska utformas med hög standard för att öka attraktiviteten. För bostäder ska samtliga parkeringar uppfylla minst nivå 3 enligt Växjös riktlinjer för cykelparkering. Avståndet till entré bör vara max 25 meter och parkeringen ska vara lokaliserad i markplan.</t>
  </si>
  <si>
    <t>För bostäder med högre cykelinnehav än en cykel per person och hushåll kan parkeringsplats för cykel nummer 2 vara något längre från målpunkten och kan vara lokaliserad i annat än markplan.</t>
  </si>
  <si>
    <t>De grundläggande parkeringstalen visar ett genomsnittligt värde för respektive zon av hur många fordon boende, verksamma och besök efterfrågar platser för. Talet ska användas som beräkningsgrund för att bedöma hur stor efterfrågan av parkering som objektet behöver en lösning för.</t>
  </si>
  <si>
    <t>P-platser att
tillhandahålla</t>
  </si>
  <si>
    <t>Tabell 1: Grundtal för parkering vid bedömning av parkeringsefterfrågan för både cykel och bil i zon 1, 2 och 3.</t>
  </si>
  <si>
    <t xml:space="preserve">Tabell 2: Beräkning av full effekt av bilpool för privatpersoner i området.  </t>
  </si>
  <si>
    <t xml:space="preserve">  Tabell 3: Efterfrågekurva för olika parkeringskategorier.</t>
  </si>
  <si>
    <t xml:space="preserve">  Källa: Malmö kommun</t>
  </si>
  <si>
    <t>Beräknad parkeringseffektivitet och antal P-platser att tillhandahålla:</t>
  </si>
  <si>
    <t>Efter-frågan,
 bil</t>
  </si>
  <si>
    <t>Zon G</t>
  </si>
  <si>
    <t>Zon C</t>
  </si>
  <si>
    <t>Zon B</t>
  </si>
  <si>
    <t>30 + 0</t>
  </si>
  <si>
    <t>9,9 + 0</t>
  </si>
  <si>
    <t>10,7 + 0</t>
  </si>
  <si>
    <t>5 + 0</t>
  </si>
  <si>
    <t>8 + 0</t>
  </si>
  <si>
    <t>9 + 0</t>
  </si>
  <si>
    <t>Räkna Zon:</t>
  </si>
  <si>
    <t>Samnyttjandet kan ske inom samma kundgrupp, men blir mer effektfullt om fler kundgrupper samnyttjar platserna.</t>
  </si>
  <si>
    <t>Tabell 2 visar två exempel beräknade på 100 resp. 500 lägenheter. 
Normal anslutning till en bilpool är cirka 30% av lägenheterna. Varje 
bilpoolsbil betjänar normalt 30 anslutna kuner. Varje bilpoolsbil er-
sätter fem privatägda bilar och reducerar efterfrågan på p-platser med fyra platser.</t>
  </si>
  <si>
    <t>Byggnadsarea, BTA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</si>
</sst>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6" x14ac:knownFonts="1">
    <font>
      <sz val="11"/>
      <color theme="1"/>
      <name val="Calibri"/>
      <family val="2"/>
      <scheme val="minor"/>
    </font>
    <font>
      <sz val="10"/>
      <color rgb="FFFF0000"/>
      <name val="Calibri"/>
      <family val="2"/>
      <scheme val="minor"/>
    </font>
    <font>
      <sz val="8"/>
      <color rgb="FF000000"/>
      <name val="Segoe UI"/>
      <family val="2"/>
    </font>
    <font>
      <sz val="10"/>
      <color theme="1"/>
      <name val="Calibri"/>
      <family val="2"/>
      <scheme val="minor"/>
    </font>
    <font>
      <b/>
      <sz val="10"/>
      <color theme="1"/>
      <name val="Calibri"/>
      <family val="2"/>
      <scheme val="minor"/>
    </font>
    <font>
      <sz val="10"/>
      <name val="Calibri"/>
      <family val="2"/>
      <scheme val="minor"/>
    </font>
    <font>
      <b/>
      <sz val="10"/>
      <color theme="1"/>
      <name val="Cambria"/>
      <family val="1"/>
    </font>
    <font>
      <sz val="10"/>
      <color indexed="81"/>
      <name val="Tahoma"/>
      <family val="2"/>
    </font>
    <font>
      <b/>
      <sz val="10"/>
      <color indexed="81"/>
      <name val="Tahoma"/>
      <family val="2"/>
    </font>
    <font>
      <b/>
      <sz val="14"/>
      <color theme="1"/>
      <name val="Calibri"/>
      <family val="2"/>
      <scheme val="minor"/>
    </font>
    <font>
      <sz val="16"/>
      <color theme="1"/>
      <name val="Arial Black"/>
      <family val="2"/>
    </font>
    <font>
      <b/>
      <sz val="10"/>
      <color theme="1"/>
      <name val="Arial Black"/>
      <family val="2"/>
    </font>
    <font>
      <b/>
      <sz val="12"/>
      <color theme="1"/>
      <name val="Calibri"/>
      <family val="2"/>
      <scheme val="minor"/>
    </font>
    <font>
      <sz val="12"/>
      <color theme="1"/>
      <name val="Calibri"/>
      <family val="2"/>
      <scheme val="minor"/>
    </font>
    <font>
      <sz val="14"/>
      <color theme="1"/>
      <name val="Calibri"/>
      <family val="2"/>
      <scheme val="minor"/>
    </font>
    <font>
      <b/>
      <sz val="14"/>
      <color theme="1"/>
      <name val="Cambria"/>
      <family val="1"/>
    </font>
    <font>
      <b/>
      <sz val="12"/>
      <color theme="1"/>
      <name val="Cambria"/>
      <family val="1"/>
    </font>
    <font>
      <b/>
      <sz val="12"/>
      <color rgb="FFFFFFFF"/>
      <name val="Calibri"/>
      <family val="2"/>
      <scheme val="minor"/>
    </font>
    <font>
      <sz val="12"/>
      <color rgb="FFFF0000"/>
      <name val="Calibri"/>
      <family val="2"/>
      <scheme val="minor"/>
    </font>
    <font>
      <i/>
      <sz val="12"/>
      <color theme="1"/>
      <name val="Calibri"/>
      <family val="2"/>
      <scheme val="minor"/>
    </font>
    <font>
      <i/>
      <sz val="12"/>
      <color rgb="FFFF0000"/>
      <name val="Calibri"/>
      <family val="2"/>
      <scheme val="minor"/>
    </font>
    <font>
      <sz val="12"/>
      <color theme="1"/>
      <name val="Arial Black"/>
      <family val="2"/>
    </font>
    <font>
      <b/>
      <sz val="12"/>
      <color theme="1"/>
      <name val="Arial Black"/>
      <family val="2"/>
    </font>
    <font>
      <sz val="12"/>
      <color rgb="FF000000"/>
      <name val="Calibri"/>
      <family val="2"/>
      <scheme val="minor"/>
    </font>
    <font>
      <b/>
      <sz val="12"/>
      <color theme="1"/>
      <name val="Times New Roman"/>
      <family val="1"/>
    </font>
    <font>
      <b/>
      <sz val="12"/>
      <name val="Calibri"/>
      <family val="2"/>
      <scheme val="minor"/>
    </font>
  </fonts>
  <fills count="17">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rgb="FFCCCCCC"/>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9" tint="0.59999389629810485"/>
        <bgColor theme="9" tint="0.59999389629810485"/>
      </patternFill>
    </fill>
    <fill>
      <patternFill patternType="solid">
        <fgColor theme="9" tint="0.79998168889431442"/>
        <bgColor theme="9" tint="0.79998168889431442"/>
      </patternFill>
    </fill>
    <fill>
      <patternFill patternType="solid">
        <fgColor theme="7" tint="0.39997558519241921"/>
        <bgColor indexed="64"/>
      </patternFill>
    </fill>
    <fill>
      <patternFill patternType="solid">
        <fgColor theme="0" tint="-4.9989318521683403E-2"/>
        <bgColor indexed="64"/>
      </patternFill>
    </fill>
    <fill>
      <patternFill patternType="solid">
        <fgColor rgb="FFF4A99A"/>
        <bgColor indexed="64"/>
      </patternFill>
    </fill>
    <fill>
      <patternFill patternType="solid">
        <fgColor rgb="FFEE8173"/>
        <bgColor indexed="64"/>
      </patternFill>
    </fill>
  </fills>
  <borders count="56">
    <border>
      <left/>
      <right/>
      <top/>
      <bottom/>
      <diagonal/>
    </border>
    <border>
      <left style="thin">
        <color indexed="64"/>
      </left>
      <right style="thin">
        <color indexed="64"/>
      </right>
      <top style="thin">
        <color indexed="64"/>
      </top>
      <bottom style="thin">
        <color indexed="64"/>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666666"/>
      </left>
      <right style="medium">
        <color rgb="FF666666"/>
      </right>
      <top/>
      <bottom style="medium">
        <color rgb="FF666666"/>
      </bottom>
      <diagonal/>
    </border>
    <border>
      <left/>
      <right style="medium">
        <color rgb="FF666666"/>
      </right>
      <top/>
      <bottom style="medium">
        <color rgb="FF666666"/>
      </bottom>
      <diagonal/>
    </border>
    <border>
      <left style="medium">
        <color rgb="FF666666"/>
      </left>
      <right/>
      <top style="medium">
        <color rgb="FF000000"/>
      </top>
      <bottom style="medium">
        <color rgb="FF666666"/>
      </bottom>
      <diagonal/>
    </border>
    <border>
      <left/>
      <right/>
      <top style="medium">
        <color rgb="FF000000"/>
      </top>
      <bottom style="medium">
        <color rgb="FF666666"/>
      </bottom>
      <diagonal/>
    </border>
    <border>
      <left/>
      <right style="medium">
        <color rgb="FF666666"/>
      </right>
      <top style="medium">
        <color rgb="FF000000"/>
      </top>
      <bottom style="medium">
        <color rgb="FF666666"/>
      </bottom>
      <diagonal/>
    </border>
    <border>
      <left style="medium">
        <color rgb="FF666666"/>
      </left>
      <right/>
      <top style="medium">
        <color rgb="FF666666"/>
      </top>
      <bottom style="medium">
        <color rgb="FF666666"/>
      </bottom>
      <diagonal/>
    </border>
    <border>
      <left/>
      <right/>
      <top style="medium">
        <color rgb="FF666666"/>
      </top>
      <bottom style="medium">
        <color rgb="FF666666"/>
      </bottom>
      <diagonal/>
    </border>
    <border>
      <left/>
      <right style="medium">
        <color rgb="FF666666"/>
      </right>
      <top style="medium">
        <color rgb="FF666666"/>
      </top>
      <bottom style="medium">
        <color rgb="FF666666"/>
      </bottom>
      <diagonal/>
    </border>
    <border>
      <left style="thin">
        <color indexed="64"/>
      </left>
      <right style="thin">
        <color indexed="64"/>
      </right>
      <top style="thin">
        <color indexed="64"/>
      </top>
      <bottom/>
      <diagonal/>
    </border>
    <border>
      <left/>
      <right/>
      <top/>
      <bottom style="thick">
        <color rgb="FF000000"/>
      </bottom>
      <diagonal/>
    </border>
    <border>
      <left/>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ck">
        <color rgb="FF000000"/>
      </bottom>
      <diagonal/>
    </border>
    <border>
      <left/>
      <right style="medium">
        <color indexed="64"/>
      </right>
      <top/>
      <bottom style="thick">
        <color rgb="FF000000"/>
      </bottom>
      <diagonal/>
    </border>
    <border>
      <left/>
      <right style="medium">
        <color indexed="64"/>
      </right>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theme="0"/>
      </right>
      <top style="thin">
        <color theme="0"/>
      </top>
      <bottom style="thin">
        <color theme="0"/>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thick">
        <color rgb="FF000000"/>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theme="0"/>
      </top>
      <bottom style="thin">
        <color theme="0"/>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thick">
        <color rgb="FF000000"/>
      </bottom>
      <diagonal/>
    </border>
    <border>
      <left style="medium">
        <color indexed="64"/>
      </left>
      <right style="thin">
        <color theme="0"/>
      </right>
      <top style="thin">
        <color theme="0"/>
      </top>
      <bottom style="medium">
        <color indexed="64"/>
      </bottom>
      <diagonal/>
    </border>
    <border>
      <left style="medium">
        <color indexed="64"/>
      </left>
      <right style="medium">
        <color indexed="64"/>
      </right>
      <top style="medium">
        <color indexed="64"/>
      </top>
      <bottom style="thin">
        <color theme="0"/>
      </bottom>
      <diagonal/>
    </border>
    <border>
      <left style="medium">
        <color indexed="64"/>
      </left>
      <right style="thin">
        <color theme="0"/>
      </right>
      <top style="medium">
        <color indexed="64"/>
      </top>
      <bottom style="thin">
        <color theme="0"/>
      </bottom>
      <diagonal/>
    </border>
    <border>
      <left style="medium">
        <color indexed="64"/>
      </left>
      <right style="medium">
        <color indexed="64"/>
      </right>
      <top style="thin">
        <color theme="0"/>
      </top>
      <bottom style="medium">
        <color indexed="64"/>
      </bottom>
      <diagonal/>
    </border>
    <border>
      <left/>
      <right style="thin">
        <color indexed="64"/>
      </right>
      <top/>
      <bottom/>
      <diagonal/>
    </border>
    <border>
      <left style="medium">
        <color rgb="FFEE8173"/>
      </left>
      <right/>
      <top style="medium">
        <color rgb="FFEE8173"/>
      </top>
      <bottom/>
      <diagonal/>
    </border>
    <border>
      <left/>
      <right/>
      <top style="medium">
        <color rgb="FFEE8173"/>
      </top>
      <bottom/>
      <diagonal/>
    </border>
    <border>
      <left/>
      <right style="medium">
        <color rgb="FFEE8173"/>
      </right>
      <top style="medium">
        <color rgb="FFEE8173"/>
      </top>
      <bottom/>
      <diagonal/>
    </border>
    <border>
      <left style="medium">
        <color rgb="FFEE8173"/>
      </left>
      <right/>
      <top/>
      <bottom/>
      <diagonal/>
    </border>
    <border>
      <left/>
      <right style="medium">
        <color rgb="FFEE8173"/>
      </right>
      <top/>
      <bottom/>
      <diagonal/>
    </border>
    <border>
      <left style="medium">
        <color rgb="FFEE8173"/>
      </left>
      <right/>
      <top/>
      <bottom style="medium">
        <color rgb="FFEE8173"/>
      </bottom>
      <diagonal/>
    </border>
    <border>
      <left/>
      <right/>
      <top/>
      <bottom style="medium">
        <color rgb="FFEE8173"/>
      </bottom>
      <diagonal/>
    </border>
    <border>
      <left/>
      <right style="medium">
        <color rgb="FFEE8173"/>
      </right>
      <top/>
      <bottom style="medium">
        <color rgb="FFEE8173"/>
      </bottom>
      <diagonal/>
    </border>
    <border>
      <left style="medium">
        <color rgb="FFEE8173"/>
      </left>
      <right/>
      <top style="medium">
        <color rgb="FFEE8173"/>
      </top>
      <bottom style="medium">
        <color rgb="FFEE8173"/>
      </bottom>
      <diagonal/>
    </border>
    <border>
      <left/>
      <right/>
      <top style="medium">
        <color rgb="FFEE8173"/>
      </top>
      <bottom style="medium">
        <color rgb="FFEE8173"/>
      </bottom>
      <diagonal/>
    </border>
    <border>
      <left/>
      <right style="medium">
        <color rgb="FFEE8173"/>
      </right>
      <top style="medium">
        <color rgb="FFEE8173"/>
      </top>
      <bottom style="medium">
        <color rgb="FFEE8173"/>
      </bottom>
      <diagonal/>
    </border>
  </borders>
  <cellStyleXfs count="1">
    <xf numFmtId="0" fontId="0" fillId="0" borderId="0"/>
  </cellStyleXfs>
  <cellXfs count="272">
    <xf numFmtId="0" fontId="0" fillId="0" borderId="0" xfId="0"/>
    <xf numFmtId="0" fontId="1" fillId="6" borderId="0" xfId="0" applyFont="1" applyFill="1" applyAlignment="1">
      <alignment horizontal="left"/>
    </xf>
    <xf numFmtId="0" fontId="3" fillId="6" borderId="0" xfId="0" applyFont="1" applyFill="1" applyAlignment="1">
      <alignment horizontal="left"/>
    </xf>
    <xf numFmtId="0" fontId="3" fillId="0" borderId="0" xfId="0" applyFont="1"/>
    <xf numFmtId="0" fontId="4" fillId="0" borderId="0" xfId="0" applyFont="1"/>
    <xf numFmtId="0" fontId="3" fillId="0" borderId="0" xfId="0" applyFont="1" applyFill="1" applyAlignment="1" applyProtection="1">
      <alignment horizontal="left" wrapText="1"/>
    </xf>
    <xf numFmtId="0" fontId="3" fillId="0" borderId="0" xfId="0" applyFont="1" applyFill="1" applyAlignment="1">
      <alignment horizontal="left" wrapText="1"/>
    </xf>
    <xf numFmtId="0" fontId="3" fillId="0" borderId="0" xfId="0" applyFont="1" applyFill="1"/>
    <xf numFmtId="0" fontId="3" fillId="6" borderId="0" xfId="0" applyFont="1" applyFill="1" applyAlignment="1">
      <alignment horizontal="right"/>
    </xf>
    <xf numFmtId="0" fontId="3" fillId="6" borderId="0" xfId="0" applyFont="1" applyFill="1"/>
    <xf numFmtId="0" fontId="3" fillId="6" borderId="0" xfId="0" applyFont="1" applyFill="1" applyAlignment="1">
      <alignment horizontal="center"/>
    </xf>
    <xf numFmtId="0" fontId="3" fillId="6" borderId="0" xfId="0" applyFont="1" applyFill="1" applyAlignment="1">
      <alignment horizontal="left" wrapText="1"/>
    </xf>
    <xf numFmtId="0" fontId="4" fillId="6" borderId="0" xfId="0" applyFont="1" applyFill="1" applyAlignment="1">
      <alignment horizontal="center"/>
    </xf>
    <xf numFmtId="0" fontId="6" fillId="6" borderId="0" xfId="0" applyFont="1" applyFill="1" applyAlignment="1">
      <alignment horizontal="left" vertical="center" indent="2"/>
    </xf>
    <xf numFmtId="0" fontId="3" fillId="6" borderId="0" xfId="0" applyFont="1" applyFill="1" applyAlignment="1" applyProtection="1">
      <alignment horizontal="right"/>
    </xf>
    <xf numFmtId="0" fontId="3" fillId="6" borderId="0" xfId="0" applyFont="1" applyFill="1" applyProtection="1"/>
    <xf numFmtId="3" fontId="3" fillId="10" borderId="16" xfId="0" applyNumberFormat="1" applyFont="1" applyFill="1" applyBorder="1"/>
    <xf numFmtId="3" fontId="3" fillId="10" borderId="17" xfId="0" applyNumberFormat="1" applyFont="1" applyFill="1" applyBorder="1"/>
    <xf numFmtId="3" fontId="3" fillId="10" borderId="30" xfId="0" applyNumberFormat="1" applyFont="1" applyFill="1" applyBorder="1"/>
    <xf numFmtId="3" fontId="4" fillId="10" borderId="31" xfId="0" applyNumberFormat="1" applyFont="1" applyFill="1" applyBorder="1"/>
    <xf numFmtId="3" fontId="4" fillId="0" borderId="33" xfId="0" applyNumberFormat="1" applyFont="1" applyBorder="1"/>
    <xf numFmtId="3" fontId="4" fillId="5" borderId="33" xfId="0" applyNumberFormat="1" applyFont="1" applyFill="1" applyBorder="1"/>
    <xf numFmtId="3" fontId="3" fillId="5" borderId="18" xfId="0" applyNumberFormat="1" applyFont="1" applyFill="1" applyBorder="1"/>
    <xf numFmtId="3" fontId="3" fillId="5" borderId="0" xfId="0" applyNumberFormat="1" applyFont="1" applyFill="1" applyBorder="1"/>
    <xf numFmtId="3" fontId="3" fillId="5" borderId="26" xfId="0" applyNumberFormat="1" applyFont="1" applyFill="1" applyBorder="1"/>
    <xf numFmtId="3" fontId="4" fillId="9" borderId="33" xfId="0" applyNumberFormat="1" applyFont="1" applyFill="1" applyBorder="1"/>
    <xf numFmtId="3" fontId="3" fillId="9" borderId="18" xfId="0" applyNumberFormat="1" applyFont="1" applyFill="1" applyBorder="1"/>
    <xf numFmtId="3" fontId="3" fillId="9" borderId="0" xfId="0" applyNumberFormat="1" applyFont="1" applyFill="1" applyBorder="1"/>
    <xf numFmtId="3" fontId="3" fillId="9" borderId="26" xfId="0" applyNumberFormat="1" applyFont="1" applyFill="1" applyBorder="1"/>
    <xf numFmtId="3" fontId="4" fillId="13" borderId="31" xfId="0" applyNumberFormat="1" applyFont="1" applyFill="1" applyBorder="1"/>
    <xf numFmtId="3" fontId="3" fillId="13" borderId="16" xfId="0" applyNumberFormat="1" applyFont="1" applyFill="1" applyBorder="1"/>
    <xf numFmtId="3" fontId="3" fillId="13" borderId="17" xfId="0" applyNumberFormat="1" applyFont="1" applyFill="1" applyBorder="1"/>
    <xf numFmtId="3" fontId="3" fillId="13" borderId="30" xfId="0" applyNumberFormat="1" applyFont="1" applyFill="1" applyBorder="1"/>
    <xf numFmtId="0" fontId="5" fillId="13" borderId="32" xfId="0" applyFont="1" applyFill="1" applyBorder="1" applyAlignment="1">
      <alignment vertical="center" wrapText="1"/>
    </xf>
    <xf numFmtId="1" fontId="5" fillId="13" borderId="24" xfId="0" applyNumberFormat="1" applyFont="1" applyFill="1" applyBorder="1" applyAlignment="1">
      <alignment horizontal="right" vertical="center" wrapText="1"/>
    </xf>
    <xf numFmtId="1" fontId="5" fillId="13" borderId="14" xfId="0" applyNumberFormat="1" applyFont="1" applyFill="1" applyBorder="1" applyAlignment="1">
      <alignment horizontal="right" vertical="center" wrapText="1"/>
    </xf>
    <xf numFmtId="1" fontId="5" fillId="13" borderId="25" xfId="0" applyNumberFormat="1" applyFont="1" applyFill="1" applyBorder="1" applyAlignment="1">
      <alignment horizontal="right" vertical="center" wrapText="1"/>
    </xf>
    <xf numFmtId="0" fontId="5" fillId="10" borderId="39" xfId="0" applyFont="1" applyFill="1" applyBorder="1" applyAlignment="1">
      <alignment vertical="center" wrapText="1"/>
    </xf>
    <xf numFmtId="1" fontId="5" fillId="10" borderId="21" xfId="0" applyNumberFormat="1" applyFont="1" applyFill="1" applyBorder="1" applyAlignment="1">
      <alignment horizontal="right" vertical="center" wrapText="1"/>
    </xf>
    <xf numFmtId="1" fontId="5" fillId="10" borderId="22" xfId="0" applyNumberFormat="1" applyFont="1" applyFill="1" applyBorder="1" applyAlignment="1">
      <alignment horizontal="right" vertical="center" wrapText="1"/>
    </xf>
    <xf numFmtId="1" fontId="5" fillId="10" borderId="23" xfId="0" applyNumberFormat="1" applyFont="1" applyFill="1" applyBorder="1" applyAlignment="1">
      <alignment horizontal="right" vertical="center" wrapText="1"/>
    </xf>
    <xf numFmtId="0" fontId="3" fillId="6" borderId="0" xfId="0" applyFont="1" applyFill="1" applyAlignment="1" applyProtection="1">
      <alignment horizontal="left" wrapText="1"/>
    </xf>
    <xf numFmtId="0" fontId="4" fillId="6" borderId="0" xfId="0" applyFont="1" applyFill="1" applyAlignment="1">
      <alignment horizontal="left" vertical="center"/>
    </xf>
    <xf numFmtId="0" fontId="9" fillId="6" borderId="0" xfId="0" applyFont="1" applyFill="1" applyAlignment="1">
      <alignment horizontal="left"/>
    </xf>
    <xf numFmtId="3" fontId="3" fillId="0" borderId="18" xfId="0" applyNumberFormat="1" applyFont="1" applyBorder="1" applyAlignment="1">
      <alignment horizontal="right"/>
    </xf>
    <xf numFmtId="3" fontId="3" fillId="0" borderId="0" xfId="0" applyNumberFormat="1" applyFont="1" applyBorder="1" applyAlignment="1">
      <alignment horizontal="right"/>
    </xf>
    <xf numFmtId="3" fontId="3" fillId="0" borderId="26" xfId="0" applyNumberFormat="1" applyFont="1" applyBorder="1" applyAlignment="1">
      <alignment horizontal="right"/>
    </xf>
    <xf numFmtId="1" fontId="3" fillId="0" borderId="18" xfId="0" applyNumberFormat="1" applyFont="1" applyBorder="1" applyAlignment="1">
      <alignment horizontal="right"/>
    </xf>
    <xf numFmtId="1" fontId="3" fillId="0" borderId="0" xfId="0" applyNumberFormat="1" applyFont="1" applyBorder="1" applyAlignment="1">
      <alignment horizontal="right"/>
    </xf>
    <xf numFmtId="1" fontId="3" fillId="0" borderId="26" xfId="0" applyNumberFormat="1" applyFont="1" applyBorder="1" applyAlignment="1">
      <alignment horizontal="right"/>
    </xf>
    <xf numFmtId="3" fontId="3" fillId="0" borderId="37" xfId="0" applyNumberFormat="1" applyFont="1" applyBorder="1" applyAlignment="1">
      <alignment horizontal="right"/>
    </xf>
    <xf numFmtId="3" fontId="3" fillId="0" borderId="38" xfId="0" applyNumberFormat="1" applyFont="1" applyBorder="1" applyAlignment="1">
      <alignment horizontal="right"/>
    </xf>
    <xf numFmtId="3" fontId="3" fillId="0" borderId="36" xfId="0" applyNumberFormat="1" applyFont="1" applyBorder="1" applyAlignment="1">
      <alignment horizontal="right"/>
    </xf>
    <xf numFmtId="0" fontId="3" fillId="6" borderId="0" xfId="0" applyFont="1" applyFill="1" applyAlignment="1" applyProtection="1">
      <alignment horizontal="left" wrapText="1"/>
    </xf>
    <xf numFmtId="0" fontId="3" fillId="0" borderId="0" xfId="0" applyFont="1" applyFill="1" applyAlignment="1" applyProtection="1">
      <alignment horizontal="right"/>
    </xf>
    <xf numFmtId="0" fontId="3" fillId="0" borderId="0" xfId="0" applyFont="1" applyFill="1" applyProtection="1"/>
    <xf numFmtId="0" fontId="6" fillId="0" borderId="0" xfId="0" applyFont="1" applyFill="1" applyAlignment="1">
      <alignment horizontal="left" vertical="center" indent="2"/>
    </xf>
    <xf numFmtId="0" fontId="10" fillId="0" borderId="0" xfId="0" applyFont="1" applyFill="1" applyAlignment="1" applyProtection="1">
      <alignment horizontal="left"/>
    </xf>
    <xf numFmtId="0" fontId="11" fillId="0" borderId="0" xfId="0" applyFont="1" applyFill="1" applyAlignment="1">
      <alignment vertical="center"/>
    </xf>
    <xf numFmtId="0" fontId="12" fillId="6" borderId="0" xfId="0" applyFont="1" applyFill="1" applyAlignment="1">
      <alignment horizontal="left" vertical="center"/>
    </xf>
    <xf numFmtId="0" fontId="13" fillId="6" borderId="0" xfId="0" applyFont="1" applyFill="1" applyAlignment="1" applyProtection="1">
      <alignment horizontal="right"/>
    </xf>
    <xf numFmtId="0" fontId="13" fillId="6" borderId="0" xfId="0" applyFont="1" applyFill="1" applyProtection="1"/>
    <xf numFmtId="0" fontId="13" fillId="6" borderId="0" xfId="0" applyFont="1" applyFill="1" applyAlignment="1" applyProtection="1">
      <alignment horizontal="left"/>
    </xf>
    <xf numFmtId="0" fontId="13" fillId="6" borderId="0" xfId="0" applyFont="1" applyFill="1" applyAlignment="1" applyProtection="1">
      <alignment horizontal="left" wrapText="1"/>
    </xf>
    <xf numFmtId="0" fontId="13" fillId="6" borderId="0" xfId="0" applyFont="1" applyFill="1" applyAlignment="1" applyProtection="1">
      <alignment wrapText="1"/>
    </xf>
    <xf numFmtId="0" fontId="12" fillId="2" borderId="1" xfId="0" applyFont="1" applyFill="1" applyBorder="1" applyProtection="1"/>
    <xf numFmtId="0" fontId="12" fillId="2" borderId="1" xfId="0" applyFont="1" applyFill="1" applyBorder="1" applyAlignment="1" applyProtection="1">
      <alignment horizontal="right" wrapText="1"/>
    </xf>
    <xf numFmtId="0" fontId="12" fillId="3" borderId="1" xfId="0" applyFont="1" applyFill="1" applyBorder="1" applyProtection="1"/>
    <xf numFmtId="3" fontId="13" fillId="0" borderId="1" xfId="0" applyNumberFormat="1" applyFont="1" applyFill="1" applyBorder="1" applyAlignment="1" applyProtection="1">
      <alignment horizontal="right"/>
      <protection locked="0"/>
    </xf>
    <xf numFmtId="0" fontId="13" fillId="5" borderId="1" xfId="0" applyFont="1" applyFill="1" applyBorder="1" applyAlignment="1" applyProtection="1">
      <alignment horizontal="right"/>
    </xf>
    <xf numFmtId="0" fontId="14" fillId="6" borderId="0" xfId="0" applyFont="1" applyFill="1" applyAlignment="1" applyProtection="1">
      <alignment horizontal="left" wrapText="1"/>
    </xf>
    <xf numFmtId="0" fontId="14" fillId="6" borderId="0" xfId="0" applyFont="1" applyFill="1" applyAlignment="1" applyProtection="1">
      <alignment horizontal="right"/>
    </xf>
    <xf numFmtId="0" fontId="14" fillId="6" borderId="0" xfId="0" applyFont="1" applyFill="1" applyProtection="1"/>
    <xf numFmtId="0" fontId="14" fillId="0" borderId="0" xfId="0" applyFont="1" applyFill="1" applyAlignment="1">
      <alignment horizontal="left" wrapText="1"/>
    </xf>
    <xf numFmtId="0" fontId="14" fillId="0" borderId="0" xfId="0" applyFont="1" applyFill="1" applyAlignment="1">
      <alignment horizontal="right"/>
    </xf>
    <xf numFmtId="0" fontId="14" fillId="0" borderId="0" xfId="0" applyFont="1" applyFill="1"/>
    <xf numFmtId="0" fontId="14" fillId="0" borderId="0" xfId="0" applyFont="1" applyFill="1" applyAlignment="1" applyProtection="1">
      <alignment horizontal="left" wrapText="1"/>
    </xf>
    <xf numFmtId="0" fontId="14" fillId="0" borderId="0" xfId="0" applyFont="1" applyFill="1" applyProtection="1"/>
    <xf numFmtId="0" fontId="14" fillId="0" borderId="0" xfId="0" applyFont="1" applyFill="1" applyAlignment="1" applyProtection="1">
      <alignment horizontal="right"/>
    </xf>
    <xf numFmtId="0" fontId="15" fillId="0" borderId="0" xfId="0" applyFont="1" applyFill="1" applyAlignment="1">
      <alignment horizontal="left" vertical="center" indent="2"/>
    </xf>
    <xf numFmtId="0" fontId="14" fillId="6" borderId="0" xfId="0" applyFont="1" applyFill="1" applyAlignment="1">
      <alignment horizontal="left" wrapText="1"/>
    </xf>
    <xf numFmtId="0" fontId="14" fillId="6" borderId="0" xfId="0" applyFont="1" applyFill="1" applyAlignment="1">
      <alignment horizontal="right"/>
    </xf>
    <xf numFmtId="0" fontId="14" fillId="6" borderId="0" xfId="0" applyFont="1" applyFill="1"/>
    <xf numFmtId="0" fontId="16" fillId="6" borderId="0" xfId="0" applyFont="1" applyFill="1" applyAlignment="1">
      <alignment horizontal="left" vertical="center"/>
    </xf>
    <xf numFmtId="0" fontId="13" fillId="6" borderId="0" xfId="0" applyFont="1" applyFill="1" applyAlignment="1">
      <alignment horizontal="right"/>
    </xf>
    <xf numFmtId="0" fontId="13" fillId="6" borderId="0" xfId="0" applyFont="1" applyFill="1"/>
    <xf numFmtId="0" fontId="13" fillId="6" borderId="0" xfId="0" applyFont="1" applyFill="1" applyAlignment="1">
      <alignment horizontal="left" wrapText="1"/>
    </xf>
    <xf numFmtId="0" fontId="13" fillId="6" borderId="0" xfId="0" applyFont="1" applyFill="1" applyAlignment="1">
      <alignment horizontal="left"/>
    </xf>
    <xf numFmtId="3" fontId="13" fillId="5" borderId="1" xfId="0" applyNumberFormat="1" applyFont="1" applyFill="1" applyBorder="1" applyAlignment="1">
      <alignment horizontal="right"/>
    </xf>
    <xf numFmtId="0" fontId="13" fillId="5" borderId="1" xfId="0" applyFont="1" applyFill="1" applyBorder="1" applyAlignment="1">
      <alignment horizontal="right"/>
    </xf>
    <xf numFmtId="1" fontId="13" fillId="5" borderId="1" xfId="0" applyNumberFormat="1" applyFont="1" applyFill="1" applyBorder="1" applyAlignment="1">
      <alignment horizontal="right"/>
    </xf>
    <xf numFmtId="0" fontId="12" fillId="4" borderId="5" xfId="0" applyFont="1" applyFill="1" applyBorder="1" applyAlignment="1">
      <alignment horizontal="center" vertical="center"/>
    </xf>
    <xf numFmtId="0" fontId="13" fillId="0" borderId="6" xfId="0" applyFont="1" applyBorder="1" applyAlignment="1">
      <alignment horizontal="center" vertical="center"/>
    </xf>
    <xf numFmtId="0" fontId="13" fillId="4" borderId="5" xfId="0" applyFont="1" applyFill="1" applyBorder="1" applyAlignment="1">
      <alignment horizontal="center" vertical="center"/>
    </xf>
    <xf numFmtId="0" fontId="18" fillId="6" borderId="0" xfId="0" applyFont="1" applyFill="1" applyAlignment="1">
      <alignment horizontal="left"/>
    </xf>
    <xf numFmtId="3" fontId="13" fillId="4" borderId="1" xfId="0" applyNumberFormat="1" applyFont="1" applyFill="1" applyBorder="1" applyAlignment="1">
      <alignment horizontal="right"/>
    </xf>
    <xf numFmtId="3" fontId="12" fillId="4" borderId="1" xfId="0" applyNumberFormat="1" applyFont="1" applyFill="1" applyBorder="1" applyAlignment="1">
      <alignment horizontal="right"/>
    </xf>
    <xf numFmtId="0" fontId="12" fillId="6" borderId="0" xfId="0" applyFont="1" applyFill="1" applyAlignment="1">
      <alignment horizontal="left" vertical="center"/>
    </xf>
    <xf numFmtId="0" fontId="13" fillId="6" borderId="0" xfId="0" applyFont="1" applyFill="1" applyAlignment="1">
      <alignment horizontal="center"/>
    </xf>
    <xf numFmtId="0" fontId="12" fillId="6" borderId="0" xfId="0" applyFont="1" applyFill="1" applyAlignment="1">
      <alignment horizontal="left"/>
    </xf>
    <xf numFmtId="0" fontId="12" fillId="2" borderId="1" xfId="0" applyFont="1" applyFill="1" applyBorder="1"/>
    <xf numFmtId="0" fontId="12" fillId="2" borderId="1" xfId="0" applyFont="1" applyFill="1" applyBorder="1" applyAlignment="1">
      <alignment horizontal="right" wrapText="1"/>
    </xf>
    <xf numFmtId="49" fontId="12" fillId="2" borderId="1" xfId="0" applyNumberFormat="1" applyFont="1" applyFill="1" applyBorder="1" applyAlignment="1">
      <alignment horizontal="right" wrapText="1"/>
    </xf>
    <xf numFmtId="0" fontId="19" fillId="6" borderId="0" xfId="0" applyFont="1" applyFill="1"/>
    <xf numFmtId="0" fontId="20" fillId="6" borderId="0" xfId="0" applyFont="1" applyFill="1" applyAlignment="1">
      <alignment horizontal="left"/>
    </xf>
    <xf numFmtId="0" fontId="20" fillId="6" borderId="0" xfId="0" applyFont="1" applyFill="1" applyAlignment="1">
      <alignment horizontal="left" wrapText="1"/>
    </xf>
    <xf numFmtId="0" fontId="16" fillId="6" borderId="0" xfId="0" applyFont="1" applyFill="1" applyAlignment="1">
      <alignment horizontal="left" vertical="center" indent="5"/>
    </xf>
    <xf numFmtId="3" fontId="13" fillId="8" borderId="1" xfId="0" applyNumberFormat="1" applyFont="1" applyFill="1" applyBorder="1" applyAlignment="1">
      <alignment horizontal="right"/>
    </xf>
    <xf numFmtId="3" fontId="12" fillId="8" borderId="1" xfId="0" applyNumberFormat="1" applyFont="1" applyFill="1" applyBorder="1" applyAlignment="1">
      <alignment horizontal="right"/>
    </xf>
    <xf numFmtId="3" fontId="13" fillId="6" borderId="0" xfId="0" applyNumberFormat="1" applyFont="1" applyFill="1" applyAlignment="1">
      <alignment horizontal="right"/>
    </xf>
    <xf numFmtId="0" fontId="13" fillId="6" borderId="21" xfId="0" applyFont="1" applyFill="1" applyBorder="1" applyProtection="1"/>
    <xf numFmtId="0" fontId="13" fillId="6" borderId="22" xfId="0" applyFont="1" applyFill="1" applyBorder="1" applyAlignment="1" applyProtection="1">
      <alignment horizontal="center" wrapText="1"/>
    </xf>
    <xf numFmtId="0" fontId="13" fillId="6" borderId="22" xfId="0" applyFont="1" applyFill="1" applyBorder="1" applyAlignment="1" applyProtection="1">
      <alignment horizontal="left" wrapText="1"/>
    </xf>
    <xf numFmtId="0" fontId="13" fillId="6" borderId="22" xfId="0" applyFont="1" applyFill="1" applyBorder="1" applyAlignment="1" applyProtection="1">
      <alignment horizontal="center"/>
    </xf>
    <xf numFmtId="0" fontId="13" fillId="6" borderId="23" xfId="0" applyFont="1" applyFill="1" applyBorder="1" applyAlignment="1" applyProtection="1">
      <alignment horizontal="center" wrapText="1"/>
    </xf>
    <xf numFmtId="3" fontId="13" fillId="9" borderId="42" xfId="0" applyNumberFormat="1" applyFont="1" applyFill="1" applyBorder="1" applyAlignment="1">
      <alignment horizontal="center"/>
    </xf>
    <xf numFmtId="3" fontId="13" fillId="11" borderId="42" xfId="0" applyNumberFormat="1" applyFont="1" applyFill="1" applyBorder="1" applyAlignment="1">
      <alignment horizontal="center"/>
    </xf>
    <xf numFmtId="0" fontId="13" fillId="6" borderId="17" xfId="0" applyFont="1" applyFill="1" applyBorder="1" applyAlignment="1" applyProtection="1">
      <alignment horizontal="left" wrapText="1"/>
    </xf>
    <xf numFmtId="0" fontId="13" fillId="6" borderId="17" xfId="0" applyFont="1" applyFill="1" applyBorder="1" applyAlignment="1" applyProtection="1">
      <alignment horizontal="center" wrapText="1"/>
    </xf>
    <xf numFmtId="0" fontId="13" fillId="6" borderId="17" xfId="0" applyFont="1" applyFill="1" applyBorder="1" applyAlignment="1" applyProtection="1">
      <alignment horizontal="center"/>
    </xf>
    <xf numFmtId="3" fontId="13" fillId="11" borderId="41" xfId="0" applyNumberFormat="1" applyFont="1" applyFill="1" applyBorder="1" applyAlignment="1">
      <alignment horizontal="center"/>
    </xf>
    <xf numFmtId="3" fontId="13" fillId="5" borderId="29" xfId="0" applyNumberFormat="1" applyFont="1" applyFill="1" applyBorder="1" applyAlignment="1">
      <alignment horizontal="center"/>
    </xf>
    <xf numFmtId="3" fontId="13" fillId="12" borderId="29" xfId="0" applyNumberFormat="1" applyFont="1" applyFill="1" applyBorder="1" applyAlignment="1">
      <alignment horizontal="center"/>
    </xf>
    <xf numFmtId="0" fontId="13" fillId="6" borderId="0" xfId="0" applyFont="1" applyFill="1" applyBorder="1" applyAlignment="1" applyProtection="1">
      <alignment horizontal="left" wrapText="1"/>
    </xf>
    <xf numFmtId="0" fontId="13" fillId="6" borderId="0" xfId="0" applyFont="1" applyFill="1" applyBorder="1" applyAlignment="1" applyProtection="1">
      <alignment horizontal="center" wrapText="1"/>
    </xf>
    <xf numFmtId="0" fontId="13" fillId="6" borderId="0" xfId="0" applyFont="1" applyFill="1" applyBorder="1" applyAlignment="1" applyProtection="1">
      <alignment horizontal="center"/>
    </xf>
    <xf numFmtId="3" fontId="13" fillId="12" borderId="35" xfId="0" applyNumberFormat="1" applyFont="1" applyFill="1" applyBorder="1" applyAlignment="1">
      <alignment horizontal="center"/>
    </xf>
    <xf numFmtId="3" fontId="13" fillId="9" borderId="29" xfId="0" applyNumberFormat="1" applyFont="1" applyFill="1" applyBorder="1" applyAlignment="1">
      <alignment horizontal="center"/>
    </xf>
    <xf numFmtId="3" fontId="13" fillId="11" borderId="29" xfId="0" applyNumberFormat="1" applyFont="1" applyFill="1" applyBorder="1" applyAlignment="1">
      <alignment horizontal="center"/>
    </xf>
    <xf numFmtId="3" fontId="13" fillId="11" borderId="35" xfId="0" applyNumberFormat="1" applyFont="1" applyFill="1" applyBorder="1" applyAlignment="1">
      <alignment horizontal="center"/>
    </xf>
    <xf numFmtId="3" fontId="13" fillId="9" borderId="40" xfId="0" applyNumberFormat="1" applyFont="1" applyFill="1" applyBorder="1" applyAlignment="1">
      <alignment horizontal="center"/>
    </xf>
    <xf numFmtId="3" fontId="13" fillId="11" borderId="40" xfId="0" applyNumberFormat="1" applyFont="1" applyFill="1" applyBorder="1" applyAlignment="1">
      <alignment horizontal="center"/>
    </xf>
    <xf numFmtId="0" fontId="13" fillId="6" borderId="37" xfId="0" applyFont="1" applyFill="1" applyBorder="1" applyAlignment="1" applyProtection="1">
      <alignment horizontal="left" wrapText="1"/>
    </xf>
    <xf numFmtId="0" fontId="13" fillId="6" borderId="37" xfId="0" applyFont="1" applyFill="1" applyBorder="1" applyAlignment="1" applyProtection="1">
      <alignment horizontal="center" wrapText="1"/>
    </xf>
    <xf numFmtId="0" fontId="13" fillId="6" borderId="37" xfId="0" applyFont="1" applyFill="1" applyBorder="1" applyAlignment="1" applyProtection="1">
      <alignment horizontal="center"/>
    </xf>
    <xf numFmtId="3" fontId="13" fillId="11" borderId="43" xfId="0" applyNumberFormat="1" applyFont="1" applyFill="1" applyBorder="1" applyAlignment="1">
      <alignment horizontal="center"/>
    </xf>
    <xf numFmtId="3" fontId="13" fillId="11" borderId="41" xfId="0" applyNumberFormat="1" applyFont="1" applyFill="1" applyBorder="1"/>
    <xf numFmtId="3" fontId="13" fillId="12" borderId="35" xfId="0" applyNumberFormat="1" applyFont="1" applyFill="1" applyBorder="1"/>
    <xf numFmtId="3" fontId="13" fillId="11" borderId="35" xfId="0" applyNumberFormat="1" applyFont="1" applyFill="1" applyBorder="1"/>
    <xf numFmtId="3" fontId="13" fillId="11" borderId="43" xfId="0" applyNumberFormat="1" applyFont="1" applyFill="1" applyBorder="1"/>
    <xf numFmtId="0" fontId="12" fillId="6" borderId="0" xfId="0" applyFont="1" applyFill="1" applyAlignment="1">
      <alignment horizontal="right"/>
    </xf>
    <xf numFmtId="0" fontId="12" fillId="10" borderId="1" xfId="0" applyFont="1" applyFill="1" applyBorder="1" applyAlignment="1">
      <alignment horizontal="left" vertical="center" wrapText="1"/>
    </xf>
    <xf numFmtId="0" fontId="13" fillId="10" borderId="1" xfId="0" applyFont="1" applyFill="1" applyBorder="1" applyAlignment="1">
      <alignment horizontal="right" vertical="center" wrapText="1"/>
    </xf>
    <xf numFmtId="3" fontId="13" fillId="9" borderId="1" xfId="0" applyNumberFormat="1" applyFont="1" applyFill="1" applyBorder="1" applyAlignment="1">
      <alignment horizontal="right"/>
    </xf>
    <xf numFmtId="1" fontId="13" fillId="9" borderId="1" xfId="0" applyNumberFormat="1" applyFont="1" applyFill="1" applyBorder="1" applyAlignment="1">
      <alignment horizontal="right"/>
    </xf>
    <xf numFmtId="0" fontId="13" fillId="9" borderId="1" xfId="0" applyFont="1" applyFill="1" applyBorder="1" applyAlignment="1">
      <alignment horizontal="right"/>
    </xf>
    <xf numFmtId="0" fontId="12" fillId="3" borderId="1" xfId="0" applyFont="1" applyFill="1" applyBorder="1" applyAlignment="1">
      <alignment horizontal="left"/>
    </xf>
    <xf numFmtId="0" fontId="12" fillId="14" borderId="1" xfId="0" applyFont="1" applyFill="1" applyBorder="1" applyAlignment="1">
      <alignment horizontal="left" vertical="center" wrapText="1"/>
    </xf>
    <xf numFmtId="0" fontId="13" fillId="14" borderId="1" xfId="0" applyFont="1" applyFill="1" applyBorder="1" applyAlignment="1">
      <alignment horizontal="right" vertical="center" wrapText="1"/>
    </xf>
    <xf numFmtId="0" fontId="12" fillId="3" borderId="1" xfId="0" applyFont="1" applyFill="1" applyBorder="1" applyAlignment="1">
      <alignment horizontal="left" vertical="center" wrapText="1"/>
    </xf>
    <xf numFmtId="0" fontId="13" fillId="3" borderId="1" xfId="0" applyFont="1" applyFill="1" applyBorder="1" applyAlignment="1">
      <alignment horizontal="right" vertical="center" wrapText="1"/>
    </xf>
    <xf numFmtId="0" fontId="12" fillId="3" borderId="1" xfId="0" applyFont="1" applyFill="1" applyBorder="1" applyAlignment="1">
      <alignment horizontal="right" vertical="center" wrapText="1"/>
    </xf>
    <xf numFmtId="0" fontId="12" fillId="14" borderId="1" xfId="0" applyFont="1" applyFill="1" applyBorder="1" applyProtection="1"/>
    <xf numFmtId="0" fontId="13" fillId="9" borderId="1" xfId="0" applyFont="1" applyFill="1" applyBorder="1" applyAlignment="1" applyProtection="1">
      <alignment horizontal="right"/>
    </xf>
    <xf numFmtId="0" fontId="12" fillId="4" borderId="1" xfId="0" applyFont="1" applyFill="1" applyBorder="1" applyAlignment="1">
      <alignment horizontal="center" vertical="center" wrapText="1"/>
    </xf>
    <xf numFmtId="0" fontId="12" fillId="2" borderId="1" xfId="0" applyFont="1" applyFill="1" applyBorder="1" applyAlignment="1">
      <alignment horizontal="center" vertical="center" wrapText="1"/>
    </xf>
    <xf numFmtId="0" fontId="12" fillId="7" borderId="1" xfId="0" applyFont="1" applyFill="1" applyBorder="1" applyAlignment="1">
      <alignment horizontal="center" vertical="center" wrapText="1"/>
    </xf>
    <xf numFmtId="0" fontId="12" fillId="0" borderId="1" xfId="0" applyFont="1" applyBorder="1" applyAlignment="1">
      <alignment horizontal="center" vertical="center" wrapText="1"/>
    </xf>
    <xf numFmtId="3" fontId="13" fillId="4" borderId="1" xfId="0" applyNumberFormat="1" applyFont="1" applyFill="1" applyBorder="1" applyAlignment="1">
      <alignment horizontal="right" wrapText="1"/>
    </xf>
    <xf numFmtId="3" fontId="13" fillId="8" borderId="1" xfId="0" applyNumberFormat="1" applyFont="1" applyFill="1" applyBorder="1" applyAlignment="1">
      <alignment horizontal="right" wrapText="1"/>
    </xf>
    <xf numFmtId="0" fontId="12" fillId="0" borderId="0" xfId="0" applyFont="1"/>
    <xf numFmtId="0" fontId="13" fillId="0" borderId="0" xfId="0" applyFont="1" applyFill="1" applyProtection="1"/>
    <xf numFmtId="0" fontId="13" fillId="0" borderId="0" xfId="0" applyFont="1" applyFill="1" applyAlignment="1" applyProtection="1">
      <alignment vertical="top" wrapText="1"/>
    </xf>
    <xf numFmtId="0" fontId="21" fillId="0" borderId="0" xfId="0" applyFont="1" applyFill="1" applyAlignment="1" applyProtection="1">
      <alignment vertical="top"/>
    </xf>
    <xf numFmtId="0" fontId="22" fillId="0" borderId="0" xfId="0" applyFont="1" applyFill="1" applyAlignment="1">
      <alignment vertical="top"/>
    </xf>
    <xf numFmtId="49" fontId="13" fillId="0" borderId="0" xfId="0" applyNumberFormat="1" applyFont="1" applyAlignment="1">
      <alignment vertical="top" wrapText="1"/>
    </xf>
    <xf numFmtId="0" fontId="19" fillId="0" borderId="0" xfId="0" applyFont="1" applyFill="1" applyAlignment="1">
      <alignment vertical="top"/>
    </xf>
    <xf numFmtId="0" fontId="19" fillId="0" borderId="0" xfId="0" applyFont="1" applyFill="1" applyAlignment="1">
      <alignment vertical="top" wrapText="1"/>
    </xf>
    <xf numFmtId="0" fontId="12" fillId="0" borderId="0" xfId="0" applyFont="1" applyAlignment="1">
      <alignment vertical="top"/>
    </xf>
    <xf numFmtId="49" fontId="23" fillId="0" borderId="0" xfId="0" applyNumberFormat="1" applyFont="1" applyAlignment="1">
      <alignment vertical="top" wrapText="1"/>
    </xf>
    <xf numFmtId="0" fontId="13" fillId="0" borderId="0" xfId="0" applyFont="1" applyAlignment="1">
      <alignment vertical="top" wrapText="1"/>
    </xf>
    <xf numFmtId="0" fontId="15" fillId="0" borderId="0" xfId="0" applyFont="1" applyFill="1" applyAlignment="1" applyProtection="1">
      <alignment horizontal="left" vertical="center" indent="2"/>
    </xf>
    <xf numFmtId="0" fontId="11" fillId="0" borderId="0" xfId="0" applyFont="1" applyFill="1" applyAlignment="1" applyProtection="1">
      <alignment vertical="center"/>
    </xf>
    <xf numFmtId="0" fontId="12" fillId="6" borderId="0" xfId="0" applyFont="1" applyFill="1" applyAlignment="1" applyProtection="1">
      <alignment horizontal="left" vertical="center"/>
    </xf>
    <xf numFmtId="0" fontId="13" fillId="8" borderId="1" xfId="0" applyFont="1" applyFill="1" applyBorder="1" applyAlignment="1" applyProtection="1">
      <alignment horizontal="right"/>
    </xf>
    <xf numFmtId="0" fontId="18" fillId="6" borderId="0" xfId="0" applyFont="1" applyFill="1" applyAlignment="1" applyProtection="1">
      <alignment horizontal="left"/>
    </xf>
    <xf numFmtId="0" fontId="13" fillId="4" borderId="1" xfId="0" applyFont="1" applyFill="1" applyBorder="1" applyAlignment="1" applyProtection="1">
      <alignment horizontal="right"/>
    </xf>
    <xf numFmtId="0" fontId="13" fillId="6" borderId="19" xfId="0" applyFont="1" applyFill="1" applyBorder="1" applyProtection="1"/>
    <xf numFmtId="0" fontId="13" fillId="6" borderId="20" xfId="0" applyFont="1" applyFill="1" applyBorder="1" applyProtection="1"/>
    <xf numFmtId="0" fontId="13" fillId="6" borderId="0" xfId="0" applyFont="1" applyFill="1" applyAlignment="1" applyProtection="1"/>
    <xf numFmtId="0" fontId="19" fillId="6" borderId="0" xfId="0" applyFont="1" applyFill="1" applyAlignment="1" applyProtection="1">
      <alignment horizontal="left"/>
    </xf>
    <xf numFmtId="0" fontId="13" fillId="6" borderId="0" xfId="0" applyFont="1" applyFill="1" applyProtection="1">
      <protection locked="0"/>
    </xf>
    <xf numFmtId="0" fontId="13" fillId="6" borderId="0" xfId="0" applyFont="1" applyFill="1" applyAlignment="1" applyProtection="1">
      <alignment horizontal="right"/>
      <protection locked="0"/>
    </xf>
    <xf numFmtId="0" fontId="19" fillId="6" borderId="0" xfId="0" applyFont="1" applyFill="1" applyAlignment="1" applyProtection="1">
      <alignment horizontal="right"/>
      <protection locked="0"/>
    </xf>
    <xf numFmtId="0" fontId="13" fillId="6" borderId="0" xfId="0" applyFont="1" applyFill="1" applyAlignment="1" applyProtection="1">
      <alignment horizontal="left" wrapText="1"/>
    </xf>
    <xf numFmtId="0" fontId="6" fillId="0" borderId="0" xfId="0" applyFont="1" applyFill="1" applyAlignment="1" applyProtection="1">
      <alignment horizontal="left" vertical="center" indent="2"/>
    </xf>
    <xf numFmtId="3" fontId="13" fillId="8" borderId="13" xfId="0" applyNumberFormat="1" applyFont="1" applyFill="1" applyBorder="1" applyAlignment="1">
      <alignment horizontal="right"/>
    </xf>
    <xf numFmtId="3" fontId="12" fillId="8" borderId="13" xfId="0" applyNumberFormat="1" applyFont="1" applyFill="1" applyBorder="1" applyAlignment="1">
      <alignment horizontal="right"/>
    </xf>
    <xf numFmtId="3" fontId="12" fillId="13" borderId="1" xfId="0" applyNumberFormat="1" applyFont="1" applyFill="1" applyBorder="1" applyAlignment="1">
      <alignment horizontal="right"/>
    </xf>
    <xf numFmtId="3" fontId="12" fillId="10" borderId="1" xfId="0" applyNumberFormat="1" applyFont="1" applyFill="1" applyBorder="1" applyAlignment="1">
      <alignment horizontal="right"/>
    </xf>
    <xf numFmtId="3" fontId="13" fillId="9" borderId="13" xfId="0" applyNumberFormat="1" applyFont="1" applyFill="1" applyBorder="1" applyAlignment="1">
      <alignment horizontal="right"/>
    </xf>
    <xf numFmtId="0" fontId="12" fillId="10" borderId="1" xfId="0" applyFont="1" applyFill="1" applyBorder="1" applyAlignment="1">
      <alignment horizontal="left" wrapText="1"/>
    </xf>
    <xf numFmtId="0" fontId="12" fillId="8" borderId="1" xfId="0" applyFont="1" applyFill="1" applyBorder="1" applyAlignment="1"/>
    <xf numFmtId="3" fontId="12" fillId="4" borderId="1" xfId="0" applyNumberFormat="1" applyFont="1" applyFill="1" applyBorder="1" applyAlignment="1">
      <alignment horizontal="left" wrapText="1"/>
    </xf>
    <xf numFmtId="0" fontId="4" fillId="10" borderId="21" xfId="0" applyFont="1" applyFill="1" applyBorder="1"/>
    <xf numFmtId="3" fontId="4" fillId="10" borderId="21" xfId="0" applyNumberFormat="1" applyFont="1" applyFill="1" applyBorder="1"/>
    <xf numFmtId="3" fontId="4" fillId="10" borderId="22" xfId="0" applyNumberFormat="1" applyFont="1" applyFill="1" applyBorder="1"/>
    <xf numFmtId="3" fontId="4" fillId="10" borderId="23" xfId="0" applyNumberFormat="1" applyFont="1" applyFill="1" applyBorder="1"/>
    <xf numFmtId="0" fontId="3" fillId="13" borderId="0" xfId="0" applyFont="1" applyFill="1" applyAlignment="1">
      <alignment horizontal="right"/>
    </xf>
    <xf numFmtId="3" fontId="4" fillId="13" borderId="34" xfId="0" applyNumberFormat="1" applyFont="1" applyFill="1" applyBorder="1"/>
    <xf numFmtId="3" fontId="4" fillId="13" borderId="27" xfId="0" applyNumberFormat="1" applyFont="1" applyFill="1" applyBorder="1"/>
    <xf numFmtId="3" fontId="4" fillId="13" borderId="15" xfId="0" applyNumberFormat="1" applyFont="1" applyFill="1" applyBorder="1"/>
    <xf numFmtId="3" fontId="4" fillId="13" borderId="28" xfId="0" applyNumberFormat="1" applyFont="1" applyFill="1" applyBorder="1"/>
    <xf numFmtId="164" fontId="12" fillId="8" borderId="1" xfId="0" applyNumberFormat="1" applyFont="1" applyFill="1" applyBorder="1" applyAlignment="1">
      <alignment horizontal="right"/>
    </xf>
    <xf numFmtId="164" fontId="12" fillId="4" borderId="1" xfId="0" applyNumberFormat="1" applyFont="1" applyFill="1" applyBorder="1" applyAlignment="1">
      <alignment horizontal="right"/>
    </xf>
    <xf numFmtId="164" fontId="13" fillId="8" borderId="1" xfId="0" applyNumberFormat="1" applyFont="1" applyFill="1" applyBorder="1" applyAlignment="1">
      <alignment horizontal="right"/>
    </xf>
    <xf numFmtId="164" fontId="13" fillId="4" borderId="1" xfId="0" applyNumberFormat="1" applyFont="1" applyFill="1" applyBorder="1" applyAlignment="1">
      <alignment horizontal="right"/>
    </xf>
    <xf numFmtId="0" fontId="12" fillId="6" borderId="0" xfId="0" applyFont="1" applyFill="1" applyAlignment="1" applyProtection="1">
      <alignment horizontal="left"/>
    </xf>
    <xf numFmtId="0" fontId="25" fillId="6" borderId="0" xfId="0" applyFont="1" applyFill="1" applyAlignment="1">
      <alignment horizontal="left"/>
    </xf>
    <xf numFmtId="0" fontId="4" fillId="6" borderId="0" xfId="0" applyFont="1" applyFill="1"/>
    <xf numFmtId="3" fontId="13" fillId="9" borderId="1" xfId="0" applyNumberFormat="1" applyFont="1" applyFill="1" applyBorder="1" applyAlignment="1" applyProtection="1">
      <alignment horizontal="right"/>
    </xf>
    <xf numFmtId="3" fontId="13" fillId="5" borderId="1" xfId="0" applyNumberFormat="1" applyFont="1" applyFill="1" applyBorder="1" applyAlignment="1" applyProtection="1">
      <alignment horizontal="right"/>
    </xf>
    <xf numFmtId="0" fontId="13" fillId="6" borderId="0" xfId="0" applyFont="1" applyFill="1" applyAlignment="1">
      <alignment horizontal="left" wrapText="1"/>
    </xf>
    <xf numFmtId="0" fontId="13" fillId="6" borderId="20" xfId="0" applyFont="1" applyFill="1" applyBorder="1" applyAlignment="1" applyProtection="1">
      <alignment horizontal="right"/>
    </xf>
    <xf numFmtId="0" fontId="12" fillId="16" borderId="0"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3" fillId="15" borderId="0" xfId="0" applyFont="1" applyFill="1" applyBorder="1" applyAlignment="1">
      <alignment horizontal="center" vertical="center" wrapText="1"/>
    </xf>
    <xf numFmtId="0" fontId="12" fillId="16" borderId="45" xfId="0" applyFont="1" applyFill="1" applyBorder="1" applyAlignment="1"/>
    <xf numFmtId="0" fontId="12" fillId="16" borderId="48" xfId="0" applyFont="1" applyFill="1" applyBorder="1" applyAlignment="1">
      <alignment horizontal="center"/>
    </xf>
    <xf numFmtId="0" fontId="12" fillId="16" borderId="49" xfId="0" applyFont="1" applyFill="1" applyBorder="1" applyAlignment="1">
      <alignment horizontal="center" vertical="center" wrapText="1"/>
    </xf>
    <xf numFmtId="0" fontId="12" fillId="16" borderId="48" xfId="0" applyFont="1" applyFill="1" applyBorder="1" applyAlignment="1">
      <alignment horizontal="center" vertical="center" wrapText="1"/>
    </xf>
    <xf numFmtId="0" fontId="12" fillId="0" borderId="48" xfId="0" applyFont="1" applyFill="1" applyBorder="1" applyAlignment="1">
      <alignment vertical="center" wrapText="1"/>
    </xf>
    <xf numFmtId="0" fontId="13" fillId="0" borderId="49" xfId="0" applyFont="1" applyFill="1" applyBorder="1" applyAlignment="1">
      <alignment horizontal="center" vertical="center" wrapText="1"/>
    </xf>
    <xf numFmtId="0" fontId="12" fillId="15" borderId="48" xfId="0" applyFont="1" applyFill="1" applyBorder="1" applyAlignment="1">
      <alignment vertical="center" wrapText="1"/>
    </xf>
    <xf numFmtId="0" fontId="13" fillId="15" borderId="49" xfId="0" applyFont="1" applyFill="1" applyBorder="1" applyAlignment="1">
      <alignment horizontal="center" vertical="center" wrapText="1"/>
    </xf>
    <xf numFmtId="0" fontId="12" fillId="16" borderId="48" xfId="0" applyFont="1" applyFill="1" applyBorder="1" applyAlignment="1">
      <alignment vertical="center" wrapText="1"/>
    </xf>
    <xf numFmtId="0" fontId="12" fillId="0" borderId="50" xfId="0" applyFont="1" applyFill="1" applyBorder="1" applyAlignment="1">
      <alignment vertical="center" wrapText="1"/>
    </xf>
    <xf numFmtId="0" fontId="13" fillId="0" borderId="51" xfId="0" applyFont="1" applyFill="1" applyBorder="1" applyAlignment="1">
      <alignment horizontal="center" vertical="center" wrapText="1"/>
    </xf>
    <xf numFmtId="0" fontId="13" fillId="0" borderId="52" xfId="0" applyFont="1" applyFill="1" applyBorder="1" applyAlignment="1">
      <alignment horizontal="center" vertical="center" wrapText="1"/>
    </xf>
    <xf numFmtId="0" fontId="13" fillId="0" borderId="45" xfId="0" applyFont="1" applyFill="1" applyBorder="1" applyAlignment="1">
      <alignment horizontal="center" vertical="center" wrapText="1"/>
    </xf>
    <xf numFmtId="0" fontId="13" fillId="0" borderId="46" xfId="0" applyFont="1" applyFill="1" applyBorder="1" applyAlignment="1">
      <alignment horizontal="center" vertical="center" wrapText="1"/>
    </xf>
    <xf numFmtId="0" fontId="13" fillId="0" borderId="47" xfId="0" applyFont="1" applyFill="1" applyBorder="1" applyAlignment="1">
      <alignment horizontal="center" vertical="center" wrapText="1"/>
    </xf>
    <xf numFmtId="0" fontId="13" fillId="15" borderId="48" xfId="0" applyFont="1" applyFill="1" applyBorder="1" applyAlignment="1">
      <alignment horizontal="center" vertical="center" wrapText="1"/>
    </xf>
    <xf numFmtId="0" fontId="13" fillId="0" borderId="48" xfId="0" applyFont="1" applyFill="1" applyBorder="1" applyAlignment="1">
      <alignment horizontal="center" vertical="center" wrapText="1"/>
    </xf>
    <xf numFmtId="0" fontId="13" fillId="0" borderId="50" xfId="0" applyFont="1" applyFill="1" applyBorder="1" applyAlignment="1">
      <alignment horizontal="center" vertical="center" wrapText="1"/>
    </xf>
    <xf numFmtId="0" fontId="12" fillId="16" borderId="53" xfId="0" applyFont="1" applyFill="1" applyBorder="1" applyAlignment="1"/>
    <xf numFmtId="0" fontId="3" fillId="6" borderId="0" xfId="0" applyFont="1" applyFill="1" applyAlignment="1">
      <alignment wrapText="1"/>
    </xf>
    <xf numFmtId="0" fontId="12" fillId="6" borderId="0" xfId="0" applyFont="1" applyFill="1" applyAlignment="1">
      <alignment vertical="center"/>
    </xf>
    <xf numFmtId="0" fontId="13" fillId="3" borderId="1" xfId="0" quotePrefix="1" applyFont="1" applyFill="1" applyBorder="1" applyAlignment="1">
      <alignment horizontal="right" vertical="center" wrapText="1"/>
    </xf>
    <xf numFmtId="0" fontId="12" fillId="6" borderId="0" xfId="0" applyFont="1" applyFill="1" applyAlignment="1" applyProtection="1">
      <alignment horizontal="left" wrapText="1"/>
    </xf>
    <xf numFmtId="0" fontId="13" fillId="0" borderId="0" xfId="0" applyFont="1" applyFill="1" applyBorder="1" applyAlignment="1" applyProtection="1">
      <alignment horizontal="center" vertical="top" wrapText="1"/>
      <protection locked="0"/>
    </xf>
    <xf numFmtId="0" fontId="12" fillId="4" borderId="10" xfId="0" applyFont="1" applyFill="1" applyBorder="1" applyAlignment="1">
      <alignment horizontal="center" vertical="center"/>
    </xf>
    <xf numFmtId="0" fontId="12" fillId="4" borderId="11" xfId="0" applyFont="1" applyFill="1" applyBorder="1" applyAlignment="1">
      <alignment horizontal="center" vertical="center"/>
    </xf>
    <xf numFmtId="0" fontId="12" fillId="4" borderId="12" xfId="0" applyFont="1" applyFill="1" applyBorder="1" applyAlignment="1">
      <alignment horizontal="center" vertical="center"/>
    </xf>
    <xf numFmtId="0" fontId="12" fillId="6" borderId="0" xfId="0" applyFont="1" applyFill="1" applyAlignment="1">
      <alignment horizontal="left" vertical="center" wrapText="1"/>
    </xf>
    <xf numFmtId="0" fontId="4" fillId="6" borderId="0" xfId="0" applyFont="1" applyFill="1" applyAlignment="1">
      <alignment horizontal="left" wrapText="1"/>
    </xf>
    <xf numFmtId="0" fontId="13" fillId="6" borderId="0" xfId="0" applyFont="1" applyFill="1" applyAlignment="1" applyProtection="1">
      <alignment horizontal="left" wrapText="1"/>
    </xf>
    <xf numFmtId="0" fontId="17" fillId="10" borderId="2" xfId="0" applyFont="1" applyFill="1" applyBorder="1" applyAlignment="1">
      <alignment horizontal="center" vertical="center"/>
    </xf>
    <xf numFmtId="0" fontId="17" fillId="10" borderId="3" xfId="0" applyFont="1" applyFill="1" applyBorder="1" applyAlignment="1">
      <alignment horizontal="center" vertical="center"/>
    </xf>
    <xf numFmtId="0" fontId="17" fillId="10" borderId="4" xfId="0" applyFont="1" applyFill="1" applyBorder="1" applyAlignment="1">
      <alignment horizontal="center" vertical="center"/>
    </xf>
    <xf numFmtId="0" fontId="12" fillId="16" borderId="48" xfId="0" applyFont="1" applyFill="1" applyBorder="1" applyAlignment="1">
      <alignment horizontal="center" vertical="center" wrapText="1"/>
    </xf>
    <xf numFmtId="0" fontId="12" fillId="16" borderId="0" xfId="0" applyFont="1" applyFill="1" applyBorder="1" applyAlignment="1">
      <alignment horizontal="center" vertical="center" wrapText="1"/>
    </xf>
    <xf numFmtId="0" fontId="12" fillId="16" borderId="49" xfId="0" applyFont="1" applyFill="1" applyBorder="1" applyAlignment="1">
      <alignment horizontal="center" vertical="center" wrapText="1"/>
    </xf>
    <xf numFmtId="0" fontId="12" fillId="16" borderId="46" xfId="0" applyFont="1" applyFill="1" applyBorder="1" applyAlignment="1">
      <alignment horizontal="center"/>
    </xf>
    <xf numFmtId="0" fontId="12" fillId="16" borderId="47" xfId="0" applyFont="1" applyFill="1" applyBorder="1" applyAlignment="1">
      <alignment horizontal="center"/>
    </xf>
    <xf numFmtId="0" fontId="12" fillId="16" borderId="54" xfId="0" applyFont="1" applyFill="1" applyBorder="1" applyAlignment="1">
      <alignment horizontal="center"/>
    </xf>
    <xf numFmtId="0" fontId="12" fillId="16" borderId="55" xfId="0" applyFont="1" applyFill="1" applyBorder="1" applyAlignment="1">
      <alignment horizontal="center"/>
    </xf>
    <xf numFmtId="0" fontId="12" fillId="4" borderId="7" xfId="0" applyFont="1" applyFill="1" applyBorder="1" applyAlignment="1">
      <alignment horizontal="center" vertical="center"/>
    </xf>
    <xf numFmtId="0" fontId="12" fillId="4" borderId="8" xfId="0" applyFont="1" applyFill="1" applyBorder="1" applyAlignment="1">
      <alignment horizontal="center" vertical="center"/>
    </xf>
    <xf numFmtId="0" fontId="12" fillId="4" borderId="9" xfId="0" applyFont="1" applyFill="1" applyBorder="1" applyAlignment="1">
      <alignment horizontal="center" vertical="center"/>
    </xf>
    <xf numFmtId="0" fontId="3" fillId="6" borderId="0" xfId="0" applyFont="1" applyFill="1" applyAlignment="1">
      <alignment horizontal="left" wrapText="1"/>
    </xf>
    <xf numFmtId="0" fontId="4" fillId="6" borderId="0" xfId="0" applyFont="1" applyFill="1" applyBorder="1" applyAlignment="1">
      <alignment horizontal="left" vertical="center" wrapText="1"/>
    </xf>
    <xf numFmtId="0" fontId="12" fillId="2" borderId="1" xfId="0" applyFont="1" applyFill="1" applyBorder="1" applyAlignment="1">
      <alignment horizontal="center" vertical="center" wrapText="1"/>
    </xf>
    <xf numFmtId="0" fontId="13" fillId="7" borderId="1" xfId="0" applyFont="1" applyFill="1" applyBorder="1" applyAlignment="1">
      <alignment horizontal="center" vertical="center" wrapText="1"/>
    </xf>
    <xf numFmtId="0" fontId="13" fillId="0" borderId="1" xfId="0" applyFont="1" applyBorder="1" applyAlignment="1">
      <alignment horizontal="center" vertical="center" wrapText="1"/>
    </xf>
    <xf numFmtId="1" fontId="13" fillId="4" borderId="1" xfId="0" applyNumberFormat="1" applyFont="1" applyFill="1" applyBorder="1" applyAlignment="1">
      <alignment horizontal="center" vertical="center" wrapText="1"/>
    </xf>
    <xf numFmtId="0" fontId="12" fillId="8" borderId="1" xfId="0" applyFont="1" applyFill="1" applyBorder="1" applyAlignment="1">
      <alignment horizontal="left" vertical="center" wrapText="1"/>
    </xf>
    <xf numFmtId="0" fontId="13" fillId="6" borderId="0" xfId="0" applyFont="1" applyFill="1" applyAlignment="1">
      <alignment horizontal="left" wrapText="1"/>
    </xf>
    <xf numFmtId="0" fontId="13" fillId="6" borderId="44" xfId="0" applyFont="1" applyFill="1" applyBorder="1" applyAlignment="1">
      <alignment horizontal="left" wrapText="1"/>
    </xf>
    <xf numFmtId="0" fontId="12" fillId="6" borderId="0" xfId="0" applyFont="1" applyFill="1" applyBorder="1" applyAlignment="1">
      <alignment horizontal="center" vertical="center" wrapText="1"/>
    </xf>
    <xf numFmtId="0" fontId="12" fillId="10" borderId="1" xfId="0" applyFont="1" applyFill="1" applyBorder="1" applyAlignment="1">
      <alignment horizontal="center" vertical="center" wrapText="1"/>
    </xf>
    <xf numFmtId="0" fontId="12" fillId="3" borderId="1" xfId="0" applyFont="1" applyFill="1" applyBorder="1" applyAlignment="1">
      <alignment horizontal="center"/>
    </xf>
  </cellXfs>
  <cellStyles count="1">
    <cellStyle name="Normal" xfId="0" builtinId="0"/>
  </cellStyles>
  <dxfs count="83">
    <dxf>
      <font>
        <strike val="0"/>
        <outline val="0"/>
        <shadow val="0"/>
        <u val="none"/>
        <vertAlign val="baseline"/>
        <sz val="10"/>
        <name val="Calibri"/>
        <family val="2"/>
        <scheme val="minor"/>
      </font>
      <numFmt numFmtId="3" formatCode="#,##0"/>
      <border diagonalUp="0" diagonalDown="0">
        <left/>
        <right style="medium">
          <color indexed="64"/>
        </right>
        <vertical/>
      </border>
    </dxf>
    <dxf>
      <font>
        <strike val="0"/>
        <outline val="0"/>
        <shadow val="0"/>
        <u val="none"/>
        <vertAlign val="baseline"/>
        <sz val="10"/>
        <name val="Calibri"/>
        <family val="2"/>
        <scheme val="minor"/>
      </font>
      <numFmt numFmtId="3" formatCode="#,##0"/>
    </dxf>
    <dxf>
      <font>
        <strike val="0"/>
        <outline val="0"/>
        <shadow val="0"/>
        <u val="none"/>
        <vertAlign val="baseline"/>
        <sz val="10"/>
        <name val="Calibri"/>
        <family val="2"/>
        <scheme val="minor"/>
      </font>
      <numFmt numFmtId="3" formatCode="#,##0"/>
    </dxf>
    <dxf>
      <font>
        <strike val="0"/>
        <outline val="0"/>
        <shadow val="0"/>
        <u val="none"/>
        <vertAlign val="baseline"/>
        <sz val="10"/>
        <name val="Calibri"/>
        <family val="2"/>
        <scheme val="minor"/>
      </font>
      <numFmt numFmtId="3" formatCode="#,##0"/>
    </dxf>
    <dxf>
      <font>
        <strike val="0"/>
        <outline val="0"/>
        <shadow val="0"/>
        <u val="none"/>
        <vertAlign val="baseline"/>
        <sz val="10"/>
        <name val="Calibri"/>
        <family val="2"/>
        <scheme val="minor"/>
      </font>
      <numFmt numFmtId="3" formatCode="#,##0"/>
      <border diagonalUp="0" diagonalDown="0">
        <left style="medium">
          <color indexed="64"/>
        </left>
        <right/>
        <vertical/>
      </border>
    </dxf>
    <dxf>
      <font>
        <strike val="0"/>
        <outline val="0"/>
        <shadow val="0"/>
        <u val="none"/>
        <vertAlign val="baseline"/>
        <sz val="10"/>
        <name val="Calibri"/>
        <family val="2"/>
        <scheme val="minor"/>
      </font>
      <numFmt numFmtId="3" formatCode="#,##0"/>
      <border diagonalUp="0" diagonalDown="0">
        <left/>
        <right style="medium">
          <color indexed="64"/>
        </right>
        <vertical/>
      </border>
    </dxf>
    <dxf>
      <font>
        <strike val="0"/>
        <outline val="0"/>
        <shadow val="0"/>
        <u val="none"/>
        <vertAlign val="baseline"/>
        <sz val="10"/>
        <name val="Calibri"/>
        <family val="2"/>
        <scheme val="minor"/>
      </font>
      <numFmt numFmtId="3" formatCode="#,##0"/>
    </dxf>
    <dxf>
      <font>
        <strike val="0"/>
        <outline val="0"/>
        <shadow val="0"/>
        <u val="none"/>
        <vertAlign val="baseline"/>
        <sz val="10"/>
        <name val="Calibri"/>
        <family val="2"/>
        <scheme val="minor"/>
      </font>
      <numFmt numFmtId="3" formatCode="#,##0"/>
      <border diagonalUp="0" diagonalDown="0">
        <left style="medium">
          <color indexed="64"/>
        </left>
        <right/>
        <vertical/>
      </border>
    </dxf>
    <dxf>
      <font>
        <strike val="0"/>
        <outline val="0"/>
        <shadow val="0"/>
        <u val="none"/>
        <vertAlign val="baseline"/>
        <sz val="10"/>
        <name val="Calibri"/>
        <family val="2"/>
        <scheme val="minor"/>
      </font>
      <numFmt numFmtId="3" formatCode="#,##0"/>
    </dxf>
    <dxf>
      <font>
        <strike val="0"/>
        <outline val="0"/>
        <shadow val="0"/>
        <u val="none"/>
        <vertAlign val="baseline"/>
        <sz val="10"/>
        <name val="Calibri"/>
        <family val="2"/>
        <scheme val="minor"/>
      </font>
      <numFmt numFmtId="3" formatCode="#,##0"/>
    </dxf>
    <dxf>
      <font>
        <strike val="0"/>
        <outline val="0"/>
        <shadow val="0"/>
        <u val="none"/>
        <vertAlign val="baseline"/>
        <sz val="10"/>
        <name val="Calibri"/>
        <family val="2"/>
        <scheme val="minor"/>
      </font>
      <numFmt numFmtId="3" formatCode="#,##0"/>
      <border diagonalUp="0" diagonalDown="0">
        <left style="medium">
          <color indexed="64"/>
        </left>
        <right/>
        <vertical/>
      </border>
    </dxf>
    <dxf>
      <font>
        <strike val="0"/>
        <outline val="0"/>
        <shadow val="0"/>
        <u val="none"/>
        <vertAlign val="baseline"/>
        <sz val="10"/>
        <name val="Calibri"/>
        <family val="2"/>
        <scheme val="minor"/>
      </font>
      <numFmt numFmtId="3" formatCode="#,##0"/>
      <border diagonalUp="0" diagonalDown="0">
        <left/>
        <right style="medium">
          <color indexed="64"/>
        </right>
        <vertical/>
      </border>
    </dxf>
    <dxf>
      <font>
        <strike val="0"/>
        <outline val="0"/>
        <shadow val="0"/>
        <u val="none"/>
        <vertAlign val="baseline"/>
        <sz val="10"/>
        <name val="Calibri"/>
        <family val="2"/>
        <scheme val="minor"/>
      </font>
      <numFmt numFmtId="3" formatCode="#,##0"/>
    </dxf>
    <dxf>
      <font>
        <strike val="0"/>
        <outline val="0"/>
        <shadow val="0"/>
        <u val="none"/>
        <vertAlign val="baseline"/>
        <sz val="10"/>
        <name val="Calibri"/>
        <family val="2"/>
        <scheme val="minor"/>
      </font>
      <numFmt numFmtId="3" formatCode="#,##0"/>
    </dxf>
    <dxf>
      <font>
        <strike val="0"/>
        <outline val="0"/>
        <shadow val="0"/>
        <u val="none"/>
        <vertAlign val="baseline"/>
        <sz val="10"/>
        <name val="Calibri"/>
        <family val="2"/>
        <scheme val="minor"/>
      </font>
      <numFmt numFmtId="3" formatCode="#,##0"/>
      <border diagonalUp="0" diagonalDown="0">
        <left style="medium">
          <color indexed="64"/>
        </left>
        <right/>
        <vertical/>
      </border>
    </dxf>
    <dxf>
      <font>
        <strike val="0"/>
        <outline val="0"/>
        <shadow val="0"/>
        <u val="none"/>
        <vertAlign val="baseline"/>
        <sz val="10"/>
        <name val="Calibri"/>
        <family val="2"/>
        <scheme val="minor"/>
      </font>
      <numFmt numFmtId="3" formatCode="#,##0"/>
      <border diagonalUp="0" diagonalDown="0">
        <left/>
        <right style="medium">
          <color indexed="64"/>
        </right>
        <vertical/>
      </border>
    </dxf>
    <dxf>
      <font>
        <strike val="0"/>
        <outline val="0"/>
        <shadow val="0"/>
        <u val="none"/>
        <vertAlign val="baseline"/>
        <sz val="10"/>
        <name val="Calibri"/>
        <family val="2"/>
        <scheme val="minor"/>
      </font>
      <numFmt numFmtId="3" formatCode="#,##0"/>
    </dxf>
    <dxf>
      <font>
        <strike val="0"/>
        <outline val="0"/>
        <shadow val="0"/>
        <u val="none"/>
        <vertAlign val="baseline"/>
        <sz val="10"/>
        <name val="Calibri"/>
        <family val="2"/>
        <scheme val="minor"/>
      </font>
      <numFmt numFmtId="3" formatCode="#,##0"/>
    </dxf>
    <dxf>
      <font>
        <strike val="0"/>
        <outline val="0"/>
        <shadow val="0"/>
        <u val="none"/>
        <vertAlign val="baseline"/>
        <sz val="10"/>
        <name val="Calibri"/>
        <family val="2"/>
        <scheme val="minor"/>
      </font>
      <numFmt numFmtId="3" formatCode="#,##0"/>
    </dxf>
    <dxf>
      <font>
        <strike val="0"/>
        <outline val="0"/>
        <shadow val="0"/>
        <u val="none"/>
        <vertAlign val="baseline"/>
        <sz val="10"/>
        <name val="Calibri"/>
        <family val="2"/>
        <scheme val="minor"/>
      </font>
      <numFmt numFmtId="3" formatCode="#,##0"/>
    </dxf>
    <dxf>
      <font>
        <strike val="0"/>
        <outline val="0"/>
        <shadow val="0"/>
        <u val="none"/>
        <vertAlign val="baseline"/>
        <sz val="10"/>
        <name val="Calibri"/>
        <family val="2"/>
        <scheme val="minor"/>
      </font>
      <numFmt numFmtId="3" formatCode="#,##0"/>
    </dxf>
    <dxf>
      <font>
        <strike val="0"/>
        <outline val="0"/>
        <shadow val="0"/>
        <u val="none"/>
        <vertAlign val="baseline"/>
        <sz val="10"/>
        <name val="Calibri"/>
        <family val="2"/>
        <scheme val="minor"/>
      </font>
      <numFmt numFmtId="3" formatCode="#,##0"/>
    </dxf>
    <dxf>
      <font>
        <strike val="0"/>
        <outline val="0"/>
        <shadow val="0"/>
        <u val="none"/>
        <vertAlign val="baseline"/>
        <sz val="10"/>
        <name val="Calibri"/>
        <family val="2"/>
        <scheme val="minor"/>
      </font>
      <numFmt numFmtId="3" formatCode="#,##0"/>
    </dxf>
    <dxf>
      <font>
        <b/>
        <i val="0"/>
        <strike val="0"/>
        <condense val="0"/>
        <extend val="0"/>
        <outline val="0"/>
        <shadow val="0"/>
        <u val="none"/>
        <vertAlign val="baseline"/>
        <sz val="10"/>
        <color theme="1"/>
        <name val="Calibri"/>
        <family val="2"/>
        <scheme val="minor"/>
      </font>
      <numFmt numFmtId="3" formatCode="#,##0"/>
      <border diagonalUp="0" diagonalDown="0">
        <left style="medium">
          <color indexed="64"/>
        </left>
        <right/>
        <vertical/>
      </border>
    </dxf>
    <dxf>
      <font>
        <b/>
        <i val="0"/>
        <strike val="0"/>
        <condense val="0"/>
        <extend val="0"/>
        <outline val="0"/>
        <shadow val="0"/>
        <u val="none"/>
        <vertAlign val="baseline"/>
        <sz val="10"/>
        <color theme="1"/>
        <name val="Calibri"/>
        <family val="2"/>
        <scheme val="minor"/>
      </font>
      <numFmt numFmtId="3" formatCode="#,##0"/>
      <fill>
        <patternFill patternType="solid">
          <fgColor indexed="64"/>
          <bgColor theme="0" tint="-0.14999847407452621"/>
        </patternFill>
      </fill>
      <border diagonalUp="0" diagonalDown="0">
        <left style="medium">
          <color indexed="64"/>
        </left>
        <right style="medium">
          <color indexed="64"/>
        </right>
        <top style="thin">
          <color indexed="64"/>
        </top>
        <bottom style="thin">
          <color indexed="64"/>
        </bottom>
        <vertical/>
      </border>
    </dxf>
    <dxf>
      <border outline="0">
        <top style="thick">
          <color rgb="FF000000"/>
        </top>
      </border>
    </dxf>
    <dxf>
      <font>
        <strike val="0"/>
        <outline val="0"/>
        <shadow val="0"/>
        <u val="none"/>
        <vertAlign val="baseline"/>
        <sz val="10"/>
        <name val="Calibri"/>
        <family val="2"/>
        <scheme val="none"/>
      </font>
      <numFmt numFmtId="1" formatCode="0"/>
    </dxf>
    <dxf>
      <border outline="0">
        <bottom style="thick">
          <color rgb="FF000000"/>
        </bottom>
      </border>
    </dxf>
    <dxf>
      <font>
        <b val="0"/>
        <i val="0"/>
        <strike val="0"/>
        <condense val="0"/>
        <extend val="0"/>
        <outline val="0"/>
        <shadow val="0"/>
        <u val="none"/>
        <vertAlign val="baseline"/>
        <sz val="10"/>
        <color auto="1"/>
        <name val="Calibri"/>
        <family val="2"/>
        <scheme val="minor"/>
      </font>
      <numFmt numFmtId="1" formatCode="0"/>
      <fill>
        <patternFill>
          <fgColor indexed="64"/>
          <bgColor theme="7" tint="0.39997558519241921"/>
        </patternFill>
      </fill>
      <alignment horizontal="right" vertical="center" textRotation="0" wrapText="1" indent="0" justifyLastLine="0" shrinkToFit="0" readingOrder="0"/>
    </dxf>
    <dxf>
      <font>
        <b val="0"/>
        <i val="0"/>
        <strike val="0"/>
        <condense val="0"/>
        <extend val="0"/>
        <outline val="0"/>
        <shadow val="0"/>
        <u val="none"/>
        <vertAlign val="baseline"/>
        <sz val="10"/>
        <color theme="1"/>
        <name val="Calibri"/>
        <family val="2"/>
        <scheme val="minor"/>
      </font>
      <numFmt numFmtId="3" formatCode="#,##0"/>
      <border diagonalUp="0" diagonalDown="0" outline="0">
        <left/>
        <right/>
        <top/>
        <bottom/>
      </border>
    </dxf>
    <dxf>
      <font>
        <strike val="0"/>
        <outline val="0"/>
        <shadow val="0"/>
        <u val="none"/>
        <vertAlign val="baseline"/>
        <sz val="10"/>
        <name val="Calibri"/>
        <family val="2"/>
        <scheme val="minor"/>
      </font>
      <numFmt numFmtId="3" formatCode="#,##0"/>
      <border diagonalUp="0" diagonalDown="0">
        <left/>
        <right style="medium">
          <color indexed="64"/>
        </right>
        <vertical/>
      </border>
    </dxf>
    <dxf>
      <font>
        <b val="0"/>
        <i val="0"/>
        <strike val="0"/>
        <condense val="0"/>
        <extend val="0"/>
        <outline val="0"/>
        <shadow val="0"/>
        <u val="none"/>
        <vertAlign val="baseline"/>
        <sz val="10"/>
        <color theme="1"/>
        <name val="Calibri"/>
        <family val="2"/>
        <scheme val="minor"/>
      </font>
      <numFmt numFmtId="3" formatCode="#,##0"/>
      <border diagonalUp="0" diagonalDown="0" outline="0">
        <left/>
        <right/>
        <top/>
        <bottom/>
      </border>
    </dxf>
    <dxf>
      <font>
        <strike val="0"/>
        <outline val="0"/>
        <shadow val="0"/>
        <u val="none"/>
        <vertAlign val="baseline"/>
        <sz val="10"/>
        <name val="Calibri"/>
        <family val="2"/>
        <scheme val="minor"/>
      </font>
      <numFmt numFmtId="3" formatCode="#,##0"/>
    </dxf>
    <dxf>
      <font>
        <b val="0"/>
        <i val="0"/>
        <strike val="0"/>
        <condense val="0"/>
        <extend val="0"/>
        <outline val="0"/>
        <shadow val="0"/>
        <u val="none"/>
        <vertAlign val="baseline"/>
        <sz val="10"/>
        <color theme="1"/>
        <name val="Calibri"/>
        <family val="2"/>
        <scheme val="minor"/>
      </font>
      <numFmt numFmtId="3" formatCode="#,##0"/>
      <border diagonalUp="0" diagonalDown="0" outline="0">
        <left/>
        <right/>
        <top/>
        <bottom/>
      </border>
    </dxf>
    <dxf>
      <font>
        <strike val="0"/>
        <outline val="0"/>
        <shadow val="0"/>
        <u val="none"/>
        <vertAlign val="baseline"/>
        <sz val="10"/>
        <name val="Calibri"/>
        <family val="2"/>
        <scheme val="minor"/>
      </font>
      <numFmt numFmtId="3" formatCode="#,##0"/>
    </dxf>
    <dxf>
      <font>
        <b val="0"/>
        <i val="0"/>
        <strike val="0"/>
        <condense val="0"/>
        <extend val="0"/>
        <outline val="0"/>
        <shadow val="0"/>
        <u val="none"/>
        <vertAlign val="baseline"/>
        <sz val="10"/>
        <color theme="1"/>
        <name val="Calibri"/>
        <family val="2"/>
        <scheme val="minor"/>
      </font>
      <numFmt numFmtId="3" formatCode="#,##0"/>
      <border diagonalUp="0" diagonalDown="0" outline="0">
        <left/>
        <right/>
        <top/>
        <bottom/>
      </border>
    </dxf>
    <dxf>
      <font>
        <strike val="0"/>
        <outline val="0"/>
        <shadow val="0"/>
        <u val="none"/>
        <vertAlign val="baseline"/>
        <sz val="10"/>
        <name val="Calibri"/>
        <family val="2"/>
        <scheme val="minor"/>
      </font>
      <numFmt numFmtId="3" formatCode="#,##0"/>
    </dxf>
    <dxf>
      <font>
        <b val="0"/>
        <i val="0"/>
        <strike val="0"/>
        <condense val="0"/>
        <extend val="0"/>
        <outline val="0"/>
        <shadow val="0"/>
        <u val="none"/>
        <vertAlign val="baseline"/>
        <sz val="10"/>
        <color theme="1"/>
        <name val="Calibri"/>
        <family val="2"/>
        <scheme val="minor"/>
      </font>
      <numFmt numFmtId="3" formatCode="#,##0"/>
      <border diagonalUp="0" diagonalDown="0" outline="0">
        <left/>
        <right/>
        <top/>
        <bottom/>
      </border>
    </dxf>
    <dxf>
      <font>
        <strike val="0"/>
        <outline val="0"/>
        <shadow val="0"/>
        <u val="none"/>
        <vertAlign val="baseline"/>
        <sz val="10"/>
        <name val="Calibri"/>
        <family val="2"/>
        <scheme val="minor"/>
      </font>
      <numFmt numFmtId="3" formatCode="#,##0"/>
    </dxf>
    <dxf>
      <font>
        <b val="0"/>
        <i val="0"/>
        <strike val="0"/>
        <condense val="0"/>
        <extend val="0"/>
        <outline val="0"/>
        <shadow val="0"/>
        <u val="none"/>
        <vertAlign val="baseline"/>
        <sz val="10"/>
        <color theme="1"/>
        <name val="Calibri"/>
        <family val="2"/>
        <scheme val="minor"/>
      </font>
      <numFmt numFmtId="3" formatCode="#,##0"/>
      <border diagonalUp="0" diagonalDown="0" outline="0">
        <left/>
        <right/>
        <top/>
        <bottom/>
      </border>
    </dxf>
    <dxf>
      <font>
        <strike val="0"/>
        <outline val="0"/>
        <shadow val="0"/>
        <u val="none"/>
        <vertAlign val="baseline"/>
        <sz val="10"/>
        <name val="Calibri"/>
        <family val="2"/>
        <scheme val="minor"/>
      </font>
      <numFmt numFmtId="3" formatCode="#,##0"/>
      <border diagonalUp="0" diagonalDown="0">
        <left/>
        <right style="medium">
          <color indexed="64"/>
        </right>
        <vertical/>
      </border>
    </dxf>
    <dxf>
      <font>
        <b val="0"/>
        <i val="0"/>
        <strike val="0"/>
        <condense val="0"/>
        <extend val="0"/>
        <outline val="0"/>
        <shadow val="0"/>
        <u val="none"/>
        <vertAlign val="baseline"/>
        <sz val="10"/>
        <color theme="1"/>
        <name val="Calibri"/>
        <family val="2"/>
        <scheme val="minor"/>
      </font>
      <numFmt numFmtId="3" formatCode="#,##0"/>
      <border diagonalUp="0" diagonalDown="0" outline="0">
        <left/>
        <right/>
        <top/>
        <bottom/>
      </border>
    </dxf>
    <dxf>
      <font>
        <strike val="0"/>
        <outline val="0"/>
        <shadow val="0"/>
        <u val="none"/>
        <vertAlign val="baseline"/>
        <sz val="10"/>
        <name val="Calibri"/>
        <family val="2"/>
        <scheme val="minor"/>
      </font>
      <numFmt numFmtId="3" formatCode="#,##0"/>
    </dxf>
    <dxf>
      <font>
        <b val="0"/>
        <i val="0"/>
        <strike val="0"/>
        <condense val="0"/>
        <extend val="0"/>
        <outline val="0"/>
        <shadow val="0"/>
        <u val="none"/>
        <vertAlign val="baseline"/>
        <sz val="10"/>
        <color theme="1"/>
        <name val="Calibri"/>
        <family val="2"/>
        <scheme val="minor"/>
      </font>
      <numFmt numFmtId="3" formatCode="#,##0"/>
      <border diagonalUp="0" diagonalDown="0" outline="0">
        <left/>
        <right/>
        <top/>
        <bottom/>
      </border>
    </dxf>
    <dxf>
      <font>
        <strike val="0"/>
        <outline val="0"/>
        <shadow val="0"/>
        <u val="none"/>
        <vertAlign val="baseline"/>
        <sz val="10"/>
        <name val="Calibri"/>
        <family val="2"/>
        <scheme val="minor"/>
      </font>
      <numFmt numFmtId="3" formatCode="#,##0"/>
      <border diagonalUp="0" diagonalDown="0">
        <left style="medium">
          <color indexed="64"/>
        </left>
        <right/>
        <vertical/>
      </border>
    </dxf>
    <dxf>
      <font>
        <b val="0"/>
        <i val="0"/>
        <strike val="0"/>
        <condense val="0"/>
        <extend val="0"/>
        <outline val="0"/>
        <shadow val="0"/>
        <u val="none"/>
        <vertAlign val="baseline"/>
        <sz val="10"/>
        <color theme="1"/>
        <name val="Calibri"/>
        <family val="2"/>
        <scheme val="minor"/>
      </font>
      <numFmt numFmtId="3" formatCode="#,##0"/>
      <border diagonalUp="0" diagonalDown="0" outline="0">
        <left/>
        <right/>
        <top/>
        <bottom/>
      </border>
    </dxf>
    <dxf>
      <font>
        <strike val="0"/>
        <outline val="0"/>
        <shadow val="0"/>
        <u val="none"/>
        <vertAlign val="baseline"/>
        <sz val="10"/>
        <name val="Calibri"/>
        <family val="2"/>
        <scheme val="minor"/>
      </font>
      <numFmt numFmtId="3" formatCode="#,##0"/>
      <border diagonalUp="0" diagonalDown="0">
        <left/>
        <right style="medium">
          <color indexed="64"/>
        </right>
        <vertical/>
      </border>
    </dxf>
    <dxf>
      <font>
        <b val="0"/>
        <i val="0"/>
        <strike val="0"/>
        <condense val="0"/>
        <extend val="0"/>
        <outline val="0"/>
        <shadow val="0"/>
        <u val="none"/>
        <vertAlign val="baseline"/>
        <sz val="10"/>
        <color theme="1"/>
        <name val="Calibri"/>
        <family val="2"/>
        <scheme val="minor"/>
      </font>
      <numFmt numFmtId="3" formatCode="#,##0"/>
      <border diagonalUp="0" diagonalDown="0" outline="0">
        <left/>
        <right/>
        <top/>
        <bottom/>
      </border>
    </dxf>
    <dxf>
      <font>
        <strike val="0"/>
        <outline val="0"/>
        <shadow val="0"/>
        <u val="none"/>
        <vertAlign val="baseline"/>
        <sz val="10"/>
        <name val="Calibri"/>
        <family val="2"/>
        <scheme val="minor"/>
      </font>
      <numFmt numFmtId="3" formatCode="#,##0"/>
    </dxf>
    <dxf>
      <font>
        <b val="0"/>
        <i val="0"/>
        <strike val="0"/>
        <condense val="0"/>
        <extend val="0"/>
        <outline val="0"/>
        <shadow val="0"/>
        <u val="none"/>
        <vertAlign val="baseline"/>
        <sz val="10"/>
        <color theme="1"/>
        <name val="Calibri"/>
        <family val="2"/>
        <scheme val="minor"/>
      </font>
      <numFmt numFmtId="3" formatCode="#,##0"/>
      <border diagonalUp="0" diagonalDown="0" outline="0">
        <left/>
        <right/>
        <top/>
        <bottom/>
      </border>
    </dxf>
    <dxf>
      <font>
        <strike val="0"/>
        <outline val="0"/>
        <shadow val="0"/>
        <u val="none"/>
        <vertAlign val="baseline"/>
        <sz val="10"/>
        <name val="Calibri"/>
        <family val="2"/>
        <scheme val="minor"/>
      </font>
      <numFmt numFmtId="3" formatCode="#,##0"/>
      <border diagonalUp="0" diagonalDown="0">
        <left style="medium">
          <color indexed="64"/>
        </left>
        <right/>
        <vertical/>
      </border>
    </dxf>
    <dxf>
      <font>
        <b val="0"/>
        <i val="0"/>
        <strike val="0"/>
        <condense val="0"/>
        <extend val="0"/>
        <outline val="0"/>
        <shadow val="0"/>
        <u val="none"/>
        <vertAlign val="baseline"/>
        <sz val="10"/>
        <color theme="1"/>
        <name val="Calibri"/>
        <family val="2"/>
        <scheme val="minor"/>
      </font>
      <numFmt numFmtId="3" formatCode="#,##0"/>
      <border diagonalUp="0" diagonalDown="0" outline="0">
        <left/>
        <right/>
        <top/>
        <bottom/>
      </border>
    </dxf>
    <dxf>
      <font>
        <strike val="0"/>
        <outline val="0"/>
        <shadow val="0"/>
        <u val="none"/>
        <vertAlign val="baseline"/>
        <sz val="10"/>
        <name val="Calibri"/>
        <family val="2"/>
        <scheme val="minor"/>
      </font>
      <numFmt numFmtId="3" formatCode="#,##0"/>
      <border diagonalUp="0" diagonalDown="0">
        <left/>
        <right style="medium">
          <color indexed="64"/>
        </right>
        <vertical/>
      </border>
    </dxf>
    <dxf>
      <font>
        <b val="0"/>
        <i val="0"/>
        <strike val="0"/>
        <condense val="0"/>
        <extend val="0"/>
        <outline val="0"/>
        <shadow val="0"/>
        <u val="none"/>
        <vertAlign val="baseline"/>
        <sz val="10"/>
        <color theme="1"/>
        <name val="Calibri"/>
        <family val="2"/>
        <scheme val="minor"/>
      </font>
      <numFmt numFmtId="3" formatCode="#,##0"/>
      <border diagonalUp="0" diagonalDown="0" outline="0">
        <left/>
        <right/>
        <top/>
        <bottom/>
      </border>
    </dxf>
    <dxf>
      <font>
        <strike val="0"/>
        <outline val="0"/>
        <shadow val="0"/>
        <u val="none"/>
        <vertAlign val="baseline"/>
        <sz val="10"/>
        <name val="Calibri"/>
        <family val="2"/>
        <scheme val="minor"/>
      </font>
      <numFmt numFmtId="3" formatCode="#,##0"/>
    </dxf>
    <dxf>
      <font>
        <b val="0"/>
        <i val="0"/>
        <strike val="0"/>
        <condense val="0"/>
        <extend val="0"/>
        <outline val="0"/>
        <shadow val="0"/>
        <u val="none"/>
        <vertAlign val="baseline"/>
        <sz val="10"/>
        <color theme="1"/>
        <name val="Calibri"/>
        <family val="2"/>
        <scheme val="minor"/>
      </font>
      <numFmt numFmtId="3" formatCode="#,##0"/>
      <border diagonalUp="0" diagonalDown="0" outline="0">
        <left/>
        <right/>
        <top/>
        <bottom/>
      </border>
    </dxf>
    <dxf>
      <font>
        <strike val="0"/>
        <outline val="0"/>
        <shadow val="0"/>
        <u val="none"/>
        <vertAlign val="baseline"/>
        <sz val="10"/>
        <name val="Calibri"/>
        <family val="2"/>
        <scheme val="minor"/>
      </font>
      <numFmt numFmtId="3" formatCode="#,##0"/>
    </dxf>
    <dxf>
      <font>
        <b val="0"/>
        <i val="0"/>
        <strike val="0"/>
        <condense val="0"/>
        <extend val="0"/>
        <outline val="0"/>
        <shadow val="0"/>
        <u val="none"/>
        <vertAlign val="baseline"/>
        <sz val="10"/>
        <color theme="1"/>
        <name val="Calibri"/>
        <family val="2"/>
        <scheme val="minor"/>
      </font>
      <numFmt numFmtId="3" formatCode="#,##0"/>
      <border diagonalUp="0" diagonalDown="0" outline="0">
        <left/>
        <right/>
        <top/>
        <bottom/>
      </border>
    </dxf>
    <dxf>
      <font>
        <strike val="0"/>
        <outline val="0"/>
        <shadow val="0"/>
        <u val="none"/>
        <vertAlign val="baseline"/>
        <sz val="10"/>
        <name val="Calibri"/>
        <family val="2"/>
        <scheme val="minor"/>
      </font>
      <numFmt numFmtId="3" formatCode="#,##0"/>
      <border diagonalUp="0" diagonalDown="0">
        <left style="medium">
          <color indexed="64"/>
        </left>
        <right/>
        <vertical/>
      </border>
    </dxf>
    <dxf>
      <font>
        <b val="0"/>
        <i val="0"/>
        <strike val="0"/>
        <condense val="0"/>
        <extend val="0"/>
        <outline val="0"/>
        <shadow val="0"/>
        <u val="none"/>
        <vertAlign val="baseline"/>
        <sz val="10"/>
        <color theme="1"/>
        <name val="Calibri"/>
        <family val="2"/>
        <scheme val="minor"/>
      </font>
      <numFmt numFmtId="3" formatCode="#,##0"/>
      <border diagonalUp="0" diagonalDown="0" outline="0">
        <left/>
        <right/>
        <top/>
        <bottom/>
      </border>
    </dxf>
    <dxf>
      <font>
        <strike val="0"/>
        <outline val="0"/>
        <shadow val="0"/>
        <u val="none"/>
        <vertAlign val="baseline"/>
        <sz val="10"/>
        <name val="Calibri"/>
        <family val="2"/>
        <scheme val="minor"/>
      </font>
      <numFmt numFmtId="3" formatCode="#,##0"/>
      <border diagonalUp="0" diagonalDown="0">
        <left/>
        <right style="medium">
          <color indexed="64"/>
        </right>
        <vertical/>
      </border>
    </dxf>
    <dxf>
      <font>
        <b val="0"/>
        <i val="0"/>
        <strike val="0"/>
        <condense val="0"/>
        <extend val="0"/>
        <outline val="0"/>
        <shadow val="0"/>
        <u val="none"/>
        <vertAlign val="baseline"/>
        <sz val="10"/>
        <color theme="1"/>
        <name val="Calibri"/>
        <family val="2"/>
        <scheme val="minor"/>
      </font>
      <numFmt numFmtId="3" formatCode="#,##0"/>
      <border diagonalUp="0" diagonalDown="0" outline="0">
        <left/>
        <right/>
        <top/>
        <bottom/>
      </border>
    </dxf>
    <dxf>
      <font>
        <strike val="0"/>
        <outline val="0"/>
        <shadow val="0"/>
        <u val="none"/>
        <vertAlign val="baseline"/>
        <sz val="10"/>
        <name val="Calibri"/>
        <family val="2"/>
        <scheme val="minor"/>
      </font>
      <numFmt numFmtId="3" formatCode="#,##0"/>
    </dxf>
    <dxf>
      <font>
        <b val="0"/>
        <i val="0"/>
        <strike val="0"/>
        <condense val="0"/>
        <extend val="0"/>
        <outline val="0"/>
        <shadow val="0"/>
        <u val="none"/>
        <vertAlign val="baseline"/>
        <sz val="10"/>
        <color theme="1"/>
        <name val="Calibri"/>
        <family val="2"/>
        <scheme val="minor"/>
      </font>
      <numFmt numFmtId="3" formatCode="#,##0"/>
      <border diagonalUp="0" diagonalDown="0" outline="0">
        <left/>
        <right/>
        <top/>
        <bottom/>
      </border>
    </dxf>
    <dxf>
      <font>
        <strike val="0"/>
        <outline val="0"/>
        <shadow val="0"/>
        <u val="none"/>
        <vertAlign val="baseline"/>
        <sz val="10"/>
        <name val="Calibri"/>
        <family val="2"/>
        <scheme val="minor"/>
      </font>
      <numFmt numFmtId="3" formatCode="#,##0"/>
    </dxf>
    <dxf>
      <font>
        <b val="0"/>
        <i val="0"/>
        <strike val="0"/>
        <condense val="0"/>
        <extend val="0"/>
        <outline val="0"/>
        <shadow val="0"/>
        <u val="none"/>
        <vertAlign val="baseline"/>
        <sz val="10"/>
        <color theme="1"/>
        <name val="Calibri"/>
        <family val="2"/>
        <scheme val="minor"/>
      </font>
      <numFmt numFmtId="3" formatCode="#,##0"/>
      <border diagonalUp="0" diagonalDown="0" outline="0">
        <left/>
        <right/>
        <top/>
        <bottom/>
      </border>
    </dxf>
    <dxf>
      <font>
        <strike val="0"/>
        <outline val="0"/>
        <shadow val="0"/>
        <u val="none"/>
        <vertAlign val="baseline"/>
        <sz val="10"/>
        <name val="Calibri"/>
        <family val="2"/>
        <scheme val="minor"/>
      </font>
      <numFmt numFmtId="3" formatCode="#,##0"/>
    </dxf>
    <dxf>
      <font>
        <b val="0"/>
        <i val="0"/>
        <strike val="0"/>
        <condense val="0"/>
        <extend val="0"/>
        <outline val="0"/>
        <shadow val="0"/>
        <u val="none"/>
        <vertAlign val="baseline"/>
        <sz val="10"/>
        <color theme="1"/>
        <name val="Calibri"/>
        <family val="2"/>
        <scheme val="minor"/>
      </font>
      <numFmt numFmtId="3" formatCode="#,##0"/>
      <border diagonalUp="0" diagonalDown="0" outline="0">
        <left/>
        <right/>
        <top/>
        <bottom/>
      </border>
    </dxf>
    <dxf>
      <font>
        <strike val="0"/>
        <outline val="0"/>
        <shadow val="0"/>
        <u val="none"/>
        <vertAlign val="baseline"/>
        <sz val="10"/>
        <name val="Calibri"/>
        <family val="2"/>
        <scheme val="minor"/>
      </font>
      <numFmt numFmtId="3" formatCode="#,##0"/>
    </dxf>
    <dxf>
      <font>
        <b val="0"/>
        <i val="0"/>
        <strike val="0"/>
        <condense val="0"/>
        <extend val="0"/>
        <outline val="0"/>
        <shadow val="0"/>
        <u val="none"/>
        <vertAlign val="baseline"/>
        <sz val="10"/>
        <color theme="1"/>
        <name val="Calibri"/>
        <family val="2"/>
        <scheme val="minor"/>
      </font>
      <numFmt numFmtId="3" formatCode="#,##0"/>
      <border diagonalUp="0" diagonalDown="0" outline="0">
        <left/>
        <right/>
        <top/>
        <bottom/>
      </border>
    </dxf>
    <dxf>
      <font>
        <strike val="0"/>
        <outline val="0"/>
        <shadow val="0"/>
        <u val="none"/>
        <vertAlign val="baseline"/>
        <sz val="10"/>
        <name val="Calibri"/>
        <family val="2"/>
        <scheme val="minor"/>
      </font>
      <numFmt numFmtId="3" formatCode="#,##0"/>
    </dxf>
    <dxf>
      <font>
        <b val="0"/>
        <i val="0"/>
        <strike val="0"/>
        <condense val="0"/>
        <extend val="0"/>
        <outline val="0"/>
        <shadow val="0"/>
        <u val="none"/>
        <vertAlign val="baseline"/>
        <sz val="10"/>
        <color theme="1"/>
        <name val="Calibri"/>
        <family val="2"/>
        <scheme val="minor"/>
      </font>
      <numFmt numFmtId="3" formatCode="#,##0"/>
      <border diagonalUp="0" diagonalDown="0" outline="0">
        <left/>
        <right/>
        <top/>
        <bottom/>
      </border>
    </dxf>
    <dxf>
      <font>
        <strike val="0"/>
        <outline val="0"/>
        <shadow val="0"/>
        <u val="none"/>
        <vertAlign val="baseline"/>
        <sz val="10"/>
        <name val="Calibri"/>
        <family val="2"/>
        <scheme val="minor"/>
      </font>
      <numFmt numFmtId="3" formatCode="#,##0"/>
    </dxf>
    <dxf>
      <font>
        <b val="0"/>
        <i val="0"/>
        <strike val="0"/>
        <condense val="0"/>
        <extend val="0"/>
        <outline val="0"/>
        <shadow val="0"/>
        <u val="none"/>
        <vertAlign val="baseline"/>
        <sz val="10"/>
        <color theme="1"/>
        <name val="Calibri"/>
        <family val="2"/>
        <scheme val="minor"/>
      </font>
      <numFmt numFmtId="3" formatCode="#,##0"/>
      <border diagonalUp="0" diagonalDown="0" outline="0">
        <left/>
        <right/>
        <top/>
        <bottom/>
      </border>
    </dxf>
    <dxf>
      <font>
        <strike val="0"/>
        <outline val="0"/>
        <shadow val="0"/>
        <u val="none"/>
        <vertAlign val="baseline"/>
        <sz val="10"/>
        <name val="Calibri"/>
        <family val="2"/>
        <scheme val="minor"/>
      </font>
      <numFmt numFmtId="3" formatCode="#,##0"/>
    </dxf>
    <dxf>
      <font>
        <b val="0"/>
        <i val="0"/>
        <strike val="0"/>
        <condense val="0"/>
        <extend val="0"/>
        <outline val="0"/>
        <shadow val="0"/>
        <u val="none"/>
        <vertAlign val="baseline"/>
        <sz val="10"/>
        <color theme="1"/>
        <name val="Calibri"/>
        <family val="2"/>
        <scheme val="minor"/>
      </font>
      <numFmt numFmtId="3" formatCode="#,##0"/>
      <border diagonalUp="0" diagonalDown="0" outline="0">
        <left/>
        <right/>
        <top/>
        <bottom/>
      </border>
    </dxf>
    <dxf>
      <font>
        <strike val="0"/>
        <outline val="0"/>
        <shadow val="0"/>
        <u val="none"/>
        <vertAlign val="baseline"/>
        <sz val="10"/>
        <name val="Calibri"/>
        <family val="2"/>
        <scheme val="minor"/>
      </font>
      <numFmt numFmtId="3" formatCode="#,##0"/>
      <border diagonalUp="0" diagonalDown="0">
        <left style="medium">
          <color indexed="64"/>
        </left>
        <right/>
        <vertical/>
      </border>
    </dxf>
    <dxf>
      <font>
        <b/>
        <i val="0"/>
        <strike val="0"/>
        <condense val="0"/>
        <extend val="0"/>
        <outline val="0"/>
        <shadow val="0"/>
        <u val="none"/>
        <vertAlign val="baseline"/>
        <sz val="10"/>
        <color theme="1"/>
        <name val="Calibri"/>
        <family val="2"/>
        <scheme val="minor"/>
      </font>
      <numFmt numFmtId="3" formatCode="#,##0"/>
      <fill>
        <patternFill patternType="solid">
          <fgColor indexed="64"/>
          <bgColor theme="0" tint="-0.14999847407452621"/>
        </patternFill>
      </fill>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0"/>
        <color theme="1"/>
        <name val="Calibri"/>
        <family val="2"/>
        <scheme val="minor"/>
      </font>
      <numFmt numFmtId="3" formatCode="#,##0"/>
      <fill>
        <patternFill patternType="solid">
          <fgColor indexed="64"/>
          <bgColor theme="0" tint="-0.14999847407452621"/>
        </patternFill>
      </fill>
      <border diagonalUp="0" diagonalDown="0">
        <left style="medium">
          <color indexed="64"/>
        </left>
        <right style="medium">
          <color indexed="64"/>
        </right>
        <top style="thin">
          <color indexed="64"/>
        </top>
        <bottom style="thin">
          <color indexed="64"/>
        </bottom>
        <vertical/>
      </border>
    </dxf>
    <dxf>
      <border outline="0">
        <top style="thick">
          <color rgb="FF000000"/>
        </top>
      </border>
    </dxf>
    <dxf>
      <font>
        <strike val="0"/>
        <outline val="0"/>
        <shadow val="0"/>
        <u val="none"/>
        <vertAlign val="baseline"/>
        <sz val="10"/>
        <name val="Calibri"/>
        <family val="2"/>
        <scheme val="none"/>
      </font>
      <numFmt numFmtId="1" formatCode="0"/>
    </dxf>
    <dxf>
      <border outline="0">
        <bottom style="thick">
          <color rgb="FF000000"/>
        </bottom>
      </border>
    </dxf>
    <dxf>
      <font>
        <b val="0"/>
        <i val="0"/>
        <strike val="0"/>
        <condense val="0"/>
        <extend val="0"/>
        <outline val="0"/>
        <shadow val="0"/>
        <u val="none"/>
        <vertAlign val="baseline"/>
        <sz val="10"/>
        <color auto="1"/>
        <name val="Calibri"/>
        <family val="2"/>
        <scheme val="minor"/>
      </font>
      <numFmt numFmtId="1" formatCode="0"/>
      <fill>
        <patternFill>
          <fgColor indexed="64"/>
          <bgColor theme="9" tint="0.39997558519241921"/>
        </patternFill>
      </fill>
      <alignment horizontal="right" vertical="center" textRotation="0" wrapText="1" indent="0" justifyLastLine="0" shrinkToFit="0" readingOrder="0"/>
    </dxf>
  </dxfs>
  <tableStyles count="0" defaultTableStyle="TableStyleMedium2" defaultPivotStyle="PivotStyleLight16"/>
  <colors>
    <mruColors>
      <color rgb="FFEE8173"/>
      <color rgb="FFF4A99A"/>
      <color rgb="FFEE819A"/>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a:t>Efterfrågan enligt p-tal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barChart>
        <c:barDir val="col"/>
        <c:grouping val="stacked"/>
        <c:varyColors val="0"/>
        <c:ser>
          <c:idx val="0"/>
          <c:order val="0"/>
          <c:tx>
            <c:strRef>
              <c:f>Efterfrågediagram!$B$22</c:f>
              <c:strCache>
                <c:ptCount val="1"/>
                <c:pt idx="0">
                  <c:v>Flerbostadshus</c:v>
                </c:pt>
              </c:strCache>
            </c:strRef>
          </c:tx>
          <c:spPr>
            <a:solidFill>
              <a:schemeClr val="accent1"/>
            </a:solidFill>
            <a:ln>
              <a:noFill/>
            </a:ln>
            <a:effectLst/>
          </c:spPr>
          <c:invertIfNegative val="0"/>
          <c:cat>
            <c:strRef>
              <c:f>Efterfrågediagram!$C$21:$Z$21</c:f>
              <c:strCach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strCache>
            </c:strRef>
          </c:cat>
          <c:val>
            <c:numRef>
              <c:f>Efterfrågediagram!$C$22:$Z$22</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7-A1AF-44D7-89A4-FF97CE481992}"/>
            </c:ext>
          </c:extLst>
        </c:ser>
        <c:ser>
          <c:idx val="1"/>
          <c:order val="1"/>
          <c:tx>
            <c:strRef>
              <c:f>Efterfrågediagram!$B$23</c:f>
              <c:strCache>
                <c:ptCount val="1"/>
                <c:pt idx="0">
                  <c:v>Småhus</c:v>
                </c:pt>
              </c:strCache>
            </c:strRef>
          </c:tx>
          <c:spPr>
            <a:solidFill>
              <a:schemeClr val="accent2"/>
            </a:solidFill>
            <a:ln>
              <a:noFill/>
            </a:ln>
            <a:effectLst/>
          </c:spPr>
          <c:invertIfNegative val="0"/>
          <c:cat>
            <c:strRef>
              <c:f>Efterfrågediagram!$C$21:$Z$21</c:f>
              <c:strCach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strCache>
            </c:strRef>
          </c:cat>
          <c:val>
            <c:numRef>
              <c:f>Efterfrågediagram!$C$23:$Z$23</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8-A1AF-44D7-89A4-FF97CE481992}"/>
            </c:ext>
          </c:extLst>
        </c:ser>
        <c:ser>
          <c:idx val="2"/>
          <c:order val="2"/>
          <c:tx>
            <c:strRef>
              <c:f>Efterfrågediagram!$B$24</c:f>
              <c:strCache>
                <c:ptCount val="1"/>
                <c:pt idx="0">
                  <c:v>Kontor</c:v>
                </c:pt>
              </c:strCache>
            </c:strRef>
          </c:tx>
          <c:spPr>
            <a:solidFill>
              <a:schemeClr val="accent3"/>
            </a:solidFill>
            <a:ln>
              <a:noFill/>
            </a:ln>
            <a:effectLst/>
          </c:spPr>
          <c:invertIfNegative val="0"/>
          <c:cat>
            <c:strRef>
              <c:f>Efterfrågediagram!$C$21:$Z$21</c:f>
              <c:strCach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strCache>
            </c:strRef>
          </c:cat>
          <c:val>
            <c:numRef>
              <c:f>Efterfrågediagram!$C$24:$Z$24</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9-A1AF-44D7-89A4-FF97CE481992}"/>
            </c:ext>
          </c:extLst>
        </c:ser>
        <c:ser>
          <c:idx val="3"/>
          <c:order val="3"/>
          <c:tx>
            <c:strRef>
              <c:f>Efterfrågediagram!$B$25</c:f>
              <c:strCache>
                <c:ptCount val="1"/>
                <c:pt idx="0">
                  <c:v>Industri</c:v>
                </c:pt>
              </c:strCache>
            </c:strRef>
          </c:tx>
          <c:spPr>
            <a:solidFill>
              <a:schemeClr val="accent4"/>
            </a:solidFill>
            <a:ln>
              <a:noFill/>
            </a:ln>
            <a:effectLst/>
          </c:spPr>
          <c:invertIfNegative val="0"/>
          <c:cat>
            <c:strRef>
              <c:f>Efterfrågediagram!$C$21:$Z$21</c:f>
              <c:strCach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strCache>
            </c:strRef>
          </c:cat>
          <c:val>
            <c:numRef>
              <c:f>Efterfrågediagram!$C$25:$Z$25</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A-A1AF-44D7-89A4-FF97CE481992}"/>
            </c:ext>
          </c:extLst>
        </c:ser>
        <c:ser>
          <c:idx val="4"/>
          <c:order val="4"/>
          <c:tx>
            <c:strRef>
              <c:f>Efterfrågediagram!$B$26</c:f>
              <c:strCache>
                <c:ptCount val="1"/>
                <c:pt idx="0">
                  <c:v>Förskola</c:v>
                </c:pt>
              </c:strCache>
            </c:strRef>
          </c:tx>
          <c:spPr>
            <a:solidFill>
              <a:schemeClr val="accent5"/>
            </a:solidFill>
            <a:ln>
              <a:noFill/>
            </a:ln>
            <a:effectLst/>
          </c:spPr>
          <c:invertIfNegative val="0"/>
          <c:cat>
            <c:strRef>
              <c:f>Efterfrågediagram!$C$21:$Z$21</c:f>
              <c:strCach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strCache>
            </c:strRef>
          </c:cat>
          <c:val>
            <c:numRef>
              <c:f>Efterfrågediagram!$C$26:$Z$26</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B-A1AF-44D7-89A4-FF97CE481992}"/>
            </c:ext>
          </c:extLst>
        </c:ser>
        <c:ser>
          <c:idx val="5"/>
          <c:order val="5"/>
          <c:tx>
            <c:strRef>
              <c:f>Efterfrågediagram!$B$27</c:f>
              <c:strCache>
                <c:ptCount val="1"/>
                <c:pt idx="0">
                  <c:v>Dagligvaruhandel</c:v>
                </c:pt>
              </c:strCache>
            </c:strRef>
          </c:tx>
          <c:spPr>
            <a:solidFill>
              <a:schemeClr val="accent6"/>
            </a:solidFill>
            <a:ln>
              <a:noFill/>
            </a:ln>
            <a:effectLst/>
          </c:spPr>
          <c:invertIfNegative val="0"/>
          <c:cat>
            <c:strRef>
              <c:f>Efterfrågediagram!$C$21:$Z$21</c:f>
              <c:strCach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strCache>
            </c:strRef>
          </c:cat>
          <c:val>
            <c:numRef>
              <c:f>Efterfrågediagram!$C$27:$Z$27</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C-A1AF-44D7-89A4-FF97CE481992}"/>
            </c:ext>
          </c:extLst>
        </c:ser>
        <c:ser>
          <c:idx val="6"/>
          <c:order val="6"/>
          <c:tx>
            <c:strRef>
              <c:f>Efterfrågediagram!$B$28</c:f>
              <c:strCache>
                <c:ptCount val="1"/>
                <c:pt idx="0">
                  <c:v>Sällanhandel</c:v>
                </c:pt>
              </c:strCache>
            </c:strRef>
          </c:tx>
          <c:spPr>
            <a:solidFill>
              <a:schemeClr val="accent1">
                <a:lumMod val="60000"/>
              </a:schemeClr>
            </a:solidFill>
            <a:ln>
              <a:noFill/>
            </a:ln>
            <a:effectLst/>
          </c:spPr>
          <c:invertIfNegative val="0"/>
          <c:cat>
            <c:strRef>
              <c:f>Efterfrågediagram!$C$21:$Z$21</c:f>
              <c:strCach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strCache>
            </c:strRef>
          </c:cat>
          <c:val>
            <c:numRef>
              <c:f>Efterfrågediagram!$C$28:$Z$28</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D-A1AF-44D7-89A4-FF97CE481992}"/>
            </c:ext>
          </c:extLst>
        </c:ser>
        <c:dLbls>
          <c:showLegendKey val="0"/>
          <c:showVal val="0"/>
          <c:showCatName val="0"/>
          <c:showSerName val="0"/>
          <c:showPercent val="0"/>
          <c:showBubbleSize val="0"/>
        </c:dLbls>
        <c:gapWidth val="150"/>
        <c:overlap val="100"/>
        <c:axId val="334170888"/>
        <c:axId val="334171280"/>
      </c:barChart>
      <c:catAx>
        <c:axId val="334170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34171280"/>
        <c:crosses val="autoZero"/>
        <c:auto val="1"/>
        <c:lblAlgn val="ctr"/>
        <c:lblOffset val="100"/>
        <c:noMultiLvlLbl val="0"/>
      </c:catAx>
      <c:valAx>
        <c:axId val="3341712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341708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sv-SE" sz="1400" b="0" i="0" u="none" strike="noStrike" kern="1200" spc="0" baseline="0">
                <a:solidFill>
                  <a:sysClr val="windowText" lastClr="000000">
                    <a:lumMod val="65000"/>
                    <a:lumOff val="35000"/>
                  </a:sysClr>
                </a:solidFill>
                <a:latin typeface="+mn-lt"/>
                <a:ea typeface="+mn-ea"/>
                <a:cs typeface="+mn-cs"/>
              </a:defRPr>
            </a:pPr>
            <a:r>
              <a:rPr lang="sv-SE" sz="1400" b="0" i="0" u="none" strike="noStrike" kern="1200" spc="0" baseline="0">
                <a:solidFill>
                  <a:sysClr val="windowText" lastClr="000000">
                    <a:lumMod val="65000"/>
                    <a:lumOff val="35000"/>
                  </a:sysClr>
                </a:solidFill>
                <a:latin typeface="+mn-lt"/>
                <a:ea typeface="+mn-ea"/>
                <a:cs typeface="+mn-cs"/>
              </a:rPr>
              <a:t>Efterfrågan efter åtgärder</a:t>
            </a:r>
          </a:p>
        </c:rich>
      </c:tx>
      <c:overlay val="0"/>
      <c:spPr>
        <a:noFill/>
        <a:ln>
          <a:noFill/>
        </a:ln>
        <a:effectLst/>
      </c:spPr>
      <c:txPr>
        <a:bodyPr rot="0" spcFirstLastPara="1" vertOverflow="ellipsis" vert="horz" wrap="square" anchor="ctr" anchorCtr="1"/>
        <a:lstStyle/>
        <a:p>
          <a:pPr>
            <a:defRPr lang="sv-SE" sz="1400" b="0" i="0" u="none" strike="noStrike" kern="1200" spc="0" baseline="0">
              <a:solidFill>
                <a:sysClr val="windowText" lastClr="000000">
                  <a:lumMod val="65000"/>
                  <a:lumOff val="35000"/>
                </a:sysClr>
              </a:solidFill>
              <a:latin typeface="+mn-lt"/>
              <a:ea typeface="+mn-ea"/>
              <a:cs typeface="+mn-cs"/>
            </a:defRPr>
          </a:pPr>
          <a:endParaRPr lang="sv-SE"/>
        </a:p>
      </c:txPr>
    </c:title>
    <c:autoTitleDeleted val="0"/>
    <c:plotArea>
      <c:layout>
        <c:manualLayout>
          <c:layoutTarget val="inner"/>
          <c:xMode val="edge"/>
          <c:yMode val="edge"/>
          <c:x val="7.9583333333333339E-2"/>
          <c:y val="0.19601975308641975"/>
          <c:w val="0.87814717353996563"/>
          <c:h val="0.62977280580511408"/>
        </c:manualLayout>
      </c:layout>
      <c:barChart>
        <c:barDir val="col"/>
        <c:grouping val="stacked"/>
        <c:varyColors val="0"/>
        <c:ser>
          <c:idx val="0"/>
          <c:order val="0"/>
          <c:tx>
            <c:strRef>
              <c:f>Efterfrågediagram!$B$52</c:f>
              <c:strCache>
                <c:ptCount val="1"/>
                <c:pt idx="0">
                  <c:v>Flerbostadshus</c:v>
                </c:pt>
              </c:strCache>
            </c:strRef>
          </c:tx>
          <c:spPr>
            <a:solidFill>
              <a:schemeClr val="accent1"/>
            </a:solidFill>
            <a:ln>
              <a:noFill/>
            </a:ln>
            <a:effectLst/>
          </c:spPr>
          <c:invertIfNegative val="0"/>
          <c:cat>
            <c:strRef>
              <c:f>Efterfrågediagram!$C$21:$Z$21</c:f>
              <c:strCach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strCache>
            </c:strRef>
          </c:cat>
          <c:val>
            <c:numRef>
              <c:f>Efterfrågediagram!$C$52:$Z$52</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0-5A31-4FC1-9FB0-B27525EF1D24}"/>
            </c:ext>
          </c:extLst>
        </c:ser>
        <c:ser>
          <c:idx val="1"/>
          <c:order val="1"/>
          <c:tx>
            <c:strRef>
              <c:f>Efterfrågediagram!$B$53</c:f>
              <c:strCache>
                <c:ptCount val="1"/>
                <c:pt idx="0">
                  <c:v>Småhus</c:v>
                </c:pt>
              </c:strCache>
            </c:strRef>
          </c:tx>
          <c:spPr>
            <a:solidFill>
              <a:schemeClr val="accent2"/>
            </a:solidFill>
            <a:ln>
              <a:noFill/>
            </a:ln>
            <a:effectLst/>
          </c:spPr>
          <c:invertIfNegative val="0"/>
          <c:cat>
            <c:strRef>
              <c:f>Efterfrågediagram!$C$21:$Z$21</c:f>
              <c:strCach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strCache>
            </c:strRef>
          </c:cat>
          <c:val>
            <c:numRef>
              <c:f>Efterfrågediagram!$C$53:$Z$53</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1-5A31-4FC1-9FB0-B27525EF1D24}"/>
            </c:ext>
          </c:extLst>
        </c:ser>
        <c:ser>
          <c:idx val="2"/>
          <c:order val="2"/>
          <c:tx>
            <c:strRef>
              <c:f>Efterfrågediagram!$B$54</c:f>
              <c:strCache>
                <c:ptCount val="1"/>
                <c:pt idx="0">
                  <c:v>Kontor</c:v>
                </c:pt>
              </c:strCache>
            </c:strRef>
          </c:tx>
          <c:spPr>
            <a:solidFill>
              <a:schemeClr val="accent3"/>
            </a:solidFill>
            <a:ln>
              <a:noFill/>
            </a:ln>
            <a:effectLst/>
          </c:spPr>
          <c:invertIfNegative val="0"/>
          <c:cat>
            <c:strRef>
              <c:f>Efterfrågediagram!$C$21:$Z$21</c:f>
              <c:strCach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strCache>
            </c:strRef>
          </c:cat>
          <c:val>
            <c:numRef>
              <c:f>Efterfrågediagram!$C$54:$Z$54</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2-5A31-4FC1-9FB0-B27525EF1D24}"/>
            </c:ext>
          </c:extLst>
        </c:ser>
        <c:ser>
          <c:idx val="3"/>
          <c:order val="3"/>
          <c:tx>
            <c:strRef>
              <c:f>Efterfrågediagram!$B$55</c:f>
              <c:strCache>
                <c:ptCount val="1"/>
                <c:pt idx="0">
                  <c:v>Industri</c:v>
                </c:pt>
              </c:strCache>
            </c:strRef>
          </c:tx>
          <c:spPr>
            <a:solidFill>
              <a:schemeClr val="accent4"/>
            </a:solidFill>
            <a:ln>
              <a:noFill/>
            </a:ln>
            <a:effectLst/>
          </c:spPr>
          <c:invertIfNegative val="0"/>
          <c:cat>
            <c:strRef>
              <c:f>Efterfrågediagram!$C$21:$Z$21</c:f>
              <c:strCach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strCache>
            </c:strRef>
          </c:cat>
          <c:val>
            <c:numRef>
              <c:f>Efterfrågediagram!$C$55:$Z$55</c:f>
              <c:numCache>
                <c:formatCode>0</c:formatCode>
                <c:ptCount val="24"/>
                <c:pt idx="0">
                  <c:v>0</c:v>
                </c:pt>
                <c:pt idx="1">
                  <c:v>0</c:v>
                </c:pt>
                <c:pt idx="2">
                  <c:v>0</c:v>
                </c:pt>
                <c:pt idx="3">
                  <c:v>0</c:v>
                </c:pt>
                <c:pt idx="4">
                  <c:v>0</c:v>
                </c:pt>
                <c:pt idx="5">
                  <c:v>0</c:v>
                </c:pt>
                <c:pt idx="6">
                  <c:v>0</c:v>
                </c:pt>
                <c:pt idx="7">
                  <c:v>0</c:v>
                </c:pt>
                <c:pt idx="8">
                  <c:v>0</c:v>
                </c:pt>
                <c:pt idx="9" formatCode="#,##0">
                  <c:v>0</c:v>
                </c:pt>
                <c:pt idx="10" formatCode="#,##0">
                  <c:v>0</c:v>
                </c:pt>
                <c:pt idx="11" formatCode="#,##0">
                  <c:v>0</c:v>
                </c:pt>
                <c:pt idx="12" formatCode="#,##0">
                  <c:v>0</c:v>
                </c:pt>
                <c:pt idx="13" formatCode="#,##0">
                  <c:v>0</c:v>
                </c:pt>
                <c:pt idx="14" formatCode="#,##0">
                  <c:v>0</c:v>
                </c:pt>
                <c:pt idx="15" formatCode="#,##0">
                  <c:v>0</c:v>
                </c:pt>
                <c:pt idx="16" formatCode="#,##0">
                  <c:v>0</c:v>
                </c:pt>
                <c:pt idx="17" formatCode="#,##0">
                  <c:v>0</c:v>
                </c:pt>
                <c:pt idx="18" formatCode="#,##0">
                  <c:v>0</c:v>
                </c:pt>
                <c:pt idx="19">
                  <c:v>0</c:v>
                </c:pt>
                <c:pt idx="20">
                  <c:v>0</c:v>
                </c:pt>
                <c:pt idx="21">
                  <c:v>0</c:v>
                </c:pt>
                <c:pt idx="22">
                  <c:v>0</c:v>
                </c:pt>
                <c:pt idx="23">
                  <c:v>0</c:v>
                </c:pt>
              </c:numCache>
            </c:numRef>
          </c:val>
          <c:extLst>
            <c:ext xmlns:c16="http://schemas.microsoft.com/office/drawing/2014/chart" uri="{C3380CC4-5D6E-409C-BE32-E72D297353CC}">
              <c16:uniqueId val="{00000003-5A31-4FC1-9FB0-B27525EF1D24}"/>
            </c:ext>
          </c:extLst>
        </c:ser>
        <c:ser>
          <c:idx val="4"/>
          <c:order val="4"/>
          <c:tx>
            <c:strRef>
              <c:f>Efterfrågediagram!$B$56</c:f>
              <c:strCache>
                <c:ptCount val="1"/>
                <c:pt idx="0">
                  <c:v>Förskola</c:v>
                </c:pt>
              </c:strCache>
            </c:strRef>
          </c:tx>
          <c:spPr>
            <a:solidFill>
              <a:schemeClr val="accent5"/>
            </a:solidFill>
            <a:ln>
              <a:noFill/>
            </a:ln>
            <a:effectLst/>
          </c:spPr>
          <c:invertIfNegative val="0"/>
          <c:cat>
            <c:strRef>
              <c:f>Efterfrågediagram!$C$21:$Z$21</c:f>
              <c:strCach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strCache>
            </c:strRef>
          </c:cat>
          <c:val>
            <c:numRef>
              <c:f>Efterfrågediagram!$C$56:$Z$56</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4-5A31-4FC1-9FB0-B27525EF1D24}"/>
            </c:ext>
          </c:extLst>
        </c:ser>
        <c:ser>
          <c:idx val="5"/>
          <c:order val="5"/>
          <c:tx>
            <c:strRef>
              <c:f>Efterfrågediagram!$B$57</c:f>
              <c:strCache>
                <c:ptCount val="1"/>
                <c:pt idx="0">
                  <c:v>Dagligvaruhandel</c:v>
                </c:pt>
              </c:strCache>
            </c:strRef>
          </c:tx>
          <c:spPr>
            <a:solidFill>
              <a:schemeClr val="accent6"/>
            </a:solidFill>
            <a:ln>
              <a:noFill/>
            </a:ln>
            <a:effectLst/>
          </c:spPr>
          <c:invertIfNegative val="0"/>
          <c:cat>
            <c:strRef>
              <c:f>Efterfrågediagram!$C$21:$Z$21</c:f>
              <c:strCach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strCache>
            </c:strRef>
          </c:cat>
          <c:val>
            <c:numRef>
              <c:f>Efterfrågediagram!$C$57:$Z$57</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5-5A31-4FC1-9FB0-B27525EF1D24}"/>
            </c:ext>
          </c:extLst>
        </c:ser>
        <c:ser>
          <c:idx val="6"/>
          <c:order val="6"/>
          <c:tx>
            <c:strRef>
              <c:f>Efterfrågediagram!$B$58</c:f>
              <c:strCache>
                <c:ptCount val="1"/>
                <c:pt idx="0">
                  <c:v>Sällanhandel</c:v>
                </c:pt>
              </c:strCache>
            </c:strRef>
          </c:tx>
          <c:spPr>
            <a:solidFill>
              <a:schemeClr val="accent1">
                <a:lumMod val="60000"/>
              </a:schemeClr>
            </a:solidFill>
            <a:ln>
              <a:noFill/>
            </a:ln>
            <a:effectLst/>
          </c:spPr>
          <c:invertIfNegative val="0"/>
          <c:cat>
            <c:strRef>
              <c:f>Efterfrågediagram!$C$21:$Z$21</c:f>
              <c:strCach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strCache>
            </c:strRef>
          </c:cat>
          <c:val>
            <c:numRef>
              <c:f>Efterfrågediagram!$C$58:$Z$58</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6-5A31-4FC1-9FB0-B27525EF1D24}"/>
            </c:ext>
          </c:extLst>
        </c:ser>
        <c:dLbls>
          <c:showLegendKey val="0"/>
          <c:showVal val="0"/>
          <c:showCatName val="0"/>
          <c:showSerName val="0"/>
          <c:showPercent val="0"/>
          <c:showBubbleSize val="0"/>
        </c:dLbls>
        <c:gapWidth val="150"/>
        <c:overlap val="100"/>
        <c:axId val="334170888"/>
        <c:axId val="334171280"/>
      </c:barChart>
      <c:catAx>
        <c:axId val="334170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34171280"/>
        <c:crosses val="autoZero"/>
        <c:auto val="1"/>
        <c:lblAlgn val="ctr"/>
        <c:lblOffset val="100"/>
        <c:noMultiLvlLbl val="0"/>
      </c:catAx>
      <c:valAx>
        <c:axId val="3341712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341708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a:t>Efterfrågan</a:t>
            </a:r>
            <a:r>
              <a:rPr lang="sv-SE" baseline="0"/>
              <a:t> på parkeringsplatser </a:t>
            </a:r>
            <a:r>
              <a:rPr lang="sv-SE" sz="1400" b="0" i="0" u="none" strike="noStrike" baseline="0">
                <a:effectLst/>
              </a:rPr>
              <a:t>enligt P-norm </a:t>
            </a:r>
            <a:r>
              <a:rPr lang="sv-SE" baseline="0"/>
              <a:t>och </a:t>
            </a:r>
            <a:r>
              <a:rPr lang="sv-SE" sz="1400" b="0" i="0" u="none" strike="noStrike" baseline="0">
                <a:effectLst/>
              </a:rPr>
              <a:t>efter åtgärder</a:t>
            </a:r>
            <a:r>
              <a:rPr lang="sv-SE" baseline="0"/>
              <a:t> </a:t>
            </a:r>
            <a:endParaRPr lang="sv-SE"/>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barChart>
        <c:barDir val="col"/>
        <c:grouping val="stacked"/>
        <c:varyColors val="0"/>
        <c:ser>
          <c:idx val="0"/>
          <c:order val="0"/>
          <c:tx>
            <c:strRef>
              <c:f>'Sammanställt diagram'!$B$22</c:f>
              <c:strCache>
                <c:ptCount val="1"/>
                <c:pt idx="0">
                  <c:v>Flerbostadshus</c:v>
                </c:pt>
              </c:strCache>
            </c:strRef>
          </c:tx>
          <c:spPr>
            <a:solidFill>
              <a:schemeClr val="accent1"/>
            </a:solidFill>
            <a:ln>
              <a:noFill/>
            </a:ln>
            <a:effectLst/>
          </c:spPr>
          <c:invertIfNegative val="0"/>
          <c:cat>
            <c:strRef>
              <c:f>'Sammanställt diagram'!$C$21:$M$21</c:f>
              <c:strCache>
                <c:ptCount val="8"/>
                <c:pt idx="0">
                  <c:v>Natt 
Enligt P-norm</c:v>
                </c:pt>
                <c:pt idx="1">
                  <c:v>Natt 
Efter åtgärder</c:v>
                </c:pt>
                <c:pt idx="2">
                  <c:v>Lördag Fm 
Enligt P-norm</c:v>
                </c:pt>
                <c:pt idx="3">
                  <c:v>Lördag Fm 
Efter åtgärder</c:v>
                </c:pt>
                <c:pt idx="4">
                  <c:v>Vardag Dagtid 
Enligt P-norm</c:v>
                </c:pt>
                <c:pt idx="5">
                  <c:v>Vardag Dagtid 
Efter åtgärder</c:v>
                </c:pt>
                <c:pt idx="6">
                  <c:v>Fredag Em/Kväll 
Enligt P-norm</c:v>
                </c:pt>
                <c:pt idx="7">
                  <c:v>Fredag Em/Kväll 
Efter åtgärder</c:v>
                </c:pt>
              </c:strCache>
            </c:strRef>
          </c:cat>
          <c:val>
            <c:numRef>
              <c:f>'Sammanställt diagram'!$C$22:$M$22</c:f>
              <c:numCache>
                <c:formatCode>#,##0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7AA3-4668-9D9C-C54BDF9451FF}"/>
            </c:ext>
          </c:extLst>
        </c:ser>
        <c:ser>
          <c:idx val="1"/>
          <c:order val="1"/>
          <c:tx>
            <c:strRef>
              <c:f>'Sammanställt diagram'!$B$23</c:f>
              <c:strCache>
                <c:ptCount val="1"/>
                <c:pt idx="0">
                  <c:v>Småhus</c:v>
                </c:pt>
              </c:strCache>
            </c:strRef>
          </c:tx>
          <c:spPr>
            <a:solidFill>
              <a:schemeClr val="accent2"/>
            </a:solidFill>
            <a:ln>
              <a:noFill/>
            </a:ln>
            <a:effectLst/>
          </c:spPr>
          <c:invertIfNegative val="0"/>
          <c:cat>
            <c:strRef>
              <c:f>'Sammanställt diagram'!$C$21:$M$21</c:f>
              <c:strCache>
                <c:ptCount val="8"/>
                <c:pt idx="0">
                  <c:v>Natt 
Enligt P-norm</c:v>
                </c:pt>
                <c:pt idx="1">
                  <c:v>Natt 
Efter åtgärder</c:v>
                </c:pt>
                <c:pt idx="2">
                  <c:v>Lördag Fm 
Enligt P-norm</c:v>
                </c:pt>
                <c:pt idx="3">
                  <c:v>Lördag Fm 
Efter åtgärder</c:v>
                </c:pt>
                <c:pt idx="4">
                  <c:v>Vardag Dagtid 
Enligt P-norm</c:v>
                </c:pt>
                <c:pt idx="5">
                  <c:v>Vardag Dagtid 
Efter åtgärder</c:v>
                </c:pt>
                <c:pt idx="6">
                  <c:v>Fredag Em/Kväll 
Enligt P-norm</c:v>
                </c:pt>
                <c:pt idx="7">
                  <c:v>Fredag Em/Kväll 
Efter åtgärder</c:v>
                </c:pt>
              </c:strCache>
            </c:strRef>
          </c:cat>
          <c:val>
            <c:numRef>
              <c:f>'Sammanställt diagram'!$C$23:$M$23</c:f>
              <c:numCache>
                <c:formatCode>#,##0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7AA3-4668-9D9C-C54BDF9451FF}"/>
            </c:ext>
          </c:extLst>
        </c:ser>
        <c:ser>
          <c:idx val="2"/>
          <c:order val="2"/>
          <c:tx>
            <c:strRef>
              <c:f>'Sammanställt diagram'!$B$24</c:f>
              <c:strCache>
                <c:ptCount val="1"/>
                <c:pt idx="0">
                  <c:v>Kontor</c:v>
                </c:pt>
              </c:strCache>
            </c:strRef>
          </c:tx>
          <c:spPr>
            <a:solidFill>
              <a:schemeClr val="accent3"/>
            </a:solidFill>
            <a:ln>
              <a:noFill/>
            </a:ln>
            <a:effectLst/>
          </c:spPr>
          <c:invertIfNegative val="0"/>
          <c:cat>
            <c:strRef>
              <c:f>'Sammanställt diagram'!$C$21:$M$21</c:f>
              <c:strCache>
                <c:ptCount val="8"/>
                <c:pt idx="0">
                  <c:v>Natt 
Enligt P-norm</c:v>
                </c:pt>
                <c:pt idx="1">
                  <c:v>Natt 
Efter åtgärder</c:v>
                </c:pt>
                <c:pt idx="2">
                  <c:v>Lördag Fm 
Enligt P-norm</c:v>
                </c:pt>
                <c:pt idx="3">
                  <c:v>Lördag Fm 
Efter åtgärder</c:v>
                </c:pt>
                <c:pt idx="4">
                  <c:v>Vardag Dagtid 
Enligt P-norm</c:v>
                </c:pt>
                <c:pt idx="5">
                  <c:v>Vardag Dagtid 
Efter åtgärder</c:v>
                </c:pt>
                <c:pt idx="6">
                  <c:v>Fredag Em/Kväll 
Enligt P-norm</c:v>
                </c:pt>
                <c:pt idx="7">
                  <c:v>Fredag Em/Kväll 
Efter åtgärder</c:v>
                </c:pt>
              </c:strCache>
            </c:strRef>
          </c:cat>
          <c:val>
            <c:numRef>
              <c:f>'Sammanställt diagram'!$C$24:$M$24</c:f>
              <c:numCache>
                <c:formatCode>#,##0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2-7AA3-4668-9D9C-C54BDF9451FF}"/>
            </c:ext>
          </c:extLst>
        </c:ser>
        <c:ser>
          <c:idx val="3"/>
          <c:order val="3"/>
          <c:tx>
            <c:strRef>
              <c:f>'Sammanställt diagram'!$B$25</c:f>
              <c:strCache>
                <c:ptCount val="1"/>
                <c:pt idx="0">
                  <c:v>Industri</c:v>
                </c:pt>
              </c:strCache>
            </c:strRef>
          </c:tx>
          <c:spPr>
            <a:solidFill>
              <a:schemeClr val="accent4"/>
            </a:solidFill>
            <a:ln>
              <a:noFill/>
            </a:ln>
            <a:effectLst/>
          </c:spPr>
          <c:invertIfNegative val="0"/>
          <c:cat>
            <c:strRef>
              <c:f>'Sammanställt diagram'!$C$21:$M$21</c:f>
              <c:strCache>
                <c:ptCount val="8"/>
                <c:pt idx="0">
                  <c:v>Natt 
Enligt P-norm</c:v>
                </c:pt>
                <c:pt idx="1">
                  <c:v>Natt 
Efter åtgärder</c:v>
                </c:pt>
                <c:pt idx="2">
                  <c:v>Lördag Fm 
Enligt P-norm</c:v>
                </c:pt>
                <c:pt idx="3">
                  <c:v>Lördag Fm 
Efter åtgärder</c:v>
                </c:pt>
                <c:pt idx="4">
                  <c:v>Vardag Dagtid 
Enligt P-norm</c:v>
                </c:pt>
                <c:pt idx="5">
                  <c:v>Vardag Dagtid 
Efter åtgärder</c:v>
                </c:pt>
                <c:pt idx="6">
                  <c:v>Fredag Em/Kväll 
Enligt P-norm</c:v>
                </c:pt>
                <c:pt idx="7">
                  <c:v>Fredag Em/Kväll 
Efter åtgärder</c:v>
                </c:pt>
              </c:strCache>
            </c:strRef>
          </c:cat>
          <c:val>
            <c:numRef>
              <c:f>'Sammanställt diagram'!$C$25:$M$25</c:f>
              <c:numCache>
                <c:formatCode>#,##0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3-7AA3-4668-9D9C-C54BDF9451FF}"/>
            </c:ext>
          </c:extLst>
        </c:ser>
        <c:ser>
          <c:idx val="4"/>
          <c:order val="4"/>
          <c:tx>
            <c:strRef>
              <c:f>'Sammanställt diagram'!$B$26</c:f>
              <c:strCache>
                <c:ptCount val="1"/>
                <c:pt idx="0">
                  <c:v>Förskola</c:v>
                </c:pt>
              </c:strCache>
            </c:strRef>
          </c:tx>
          <c:spPr>
            <a:solidFill>
              <a:schemeClr val="accent5"/>
            </a:solidFill>
            <a:ln>
              <a:noFill/>
            </a:ln>
            <a:effectLst/>
          </c:spPr>
          <c:invertIfNegative val="0"/>
          <c:cat>
            <c:strRef>
              <c:f>'Sammanställt diagram'!$C$21:$M$21</c:f>
              <c:strCache>
                <c:ptCount val="8"/>
                <c:pt idx="0">
                  <c:v>Natt 
Enligt P-norm</c:v>
                </c:pt>
                <c:pt idx="1">
                  <c:v>Natt 
Efter åtgärder</c:v>
                </c:pt>
                <c:pt idx="2">
                  <c:v>Lördag Fm 
Enligt P-norm</c:v>
                </c:pt>
                <c:pt idx="3">
                  <c:v>Lördag Fm 
Efter åtgärder</c:v>
                </c:pt>
                <c:pt idx="4">
                  <c:v>Vardag Dagtid 
Enligt P-norm</c:v>
                </c:pt>
                <c:pt idx="5">
                  <c:v>Vardag Dagtid 
Efter åtgärder</c:v>
                </c:pt>
                <c:pt idx="6">
                  <c:v>Fredag Em/Kväll 
Enligt P-norm</c:v>
                </c:pt>
                <c:pt idx="7">
                  <c:v>Fredag Em/Kväll 
Efter åtgärder</c:v>
                </c:pt>
              </c:strCache>
            </c:strRef>
          </c:cat>
          <c:val>
            <c:numRef>
              <c:f>'Sammanställt diagram'!$C$26:$M$26</c:f>
              <c:numCache>
                <c:formatCode>#,##0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4-7AA3-4668-9D9C-C54BDF9451FF}"/>
            </c:ext>
          </c:extLst>
        </c:ser>
        <c:ser>
          <c:idx val="5"/>
          <c:order val="5"/>
          <c:tx>
            <c:strRef>
              <c:f>'Sammanställt diagram'!$B$27</c:f>
              <c:strCache>
                <c:ptCount val="1"/>
                <c:pt idx="0">
                  <c:v>Dagligvaruhandel</c:v>
                </c:pt>
              </c:strCache>
            </c:strRef>
          </c:tx>
          <c:spPr>
            <a:solidFill>
              <a:schemeClr val="accent6"/>
            </a:solidFill>
            <a:ln>
              <a:noFill/>
            </a:ln>
            <a:effectLst/>
          </c:spPr>
          <c:invertIfNegative val="0"/>
          <c:cat>
            <c:strRef>
              <c:f>'Sammanställt diagram'!$C$21:$M$21</c:f>
              <c:strCache>
                <c:ptCount val="8"/>
                <c:pt idx="0">
                  <c:v>Natt 
Enligt P-norm</c:v>
                </c:pt>
                <c:pt idx="1">
                  <c:v>Natt 
Efter åtgärder</c:v>
                </c:pt>
                <c:pt idx="2">
                  <c:v>Lördag Fm 
Enligt P-norm</c:v>
                </c:pt>
                <c:pt idx="3">
                  <c:v>Lördag Fm 
Efter åtgärder</c:v>
                </c:pt>
                <c:pt idx="4">
                  <c:v>Vardag Dagtid 
Enligt P-norm</c:v>
                </c:pt>
                <c:pt idx="5">
                  <c:v>Vardag Dagtid 
Efter åtgärder</c:v>
                </c:pt>
                <c:pt idx="6">
                  <c:v>Fredag Em/Kväll 
Enligt P-norm</c:v>
                </c:pt>
                <c:pt idx="7">
                  <c:v>Fredag Em/Kväll 
Efter åtgärder</c:v>
                </c:pt>
              </c:strCache>
            </c:strRef>
          </c:cat>
          <c:val>
            <c:numRef>
              <c:f>'Sammanställt diagram'!$C$27:$M$27</c:f>
              <c:numCache>
                <c:formatCode>#,##0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5-7AA3-4668-9D9C-C54BDF9451FF}"/>
            </c:ext>
          </c:extLst>
        </c:ser>
        <c:ser>
          <c:idx val="6"/>
          <c:order val="6"/>
          <c:tx>
            <c:strRef>
              <c:f>'Sammanställt diagram'!$B$28</c:f>
              <c:strCache>
                <c:ptCount val="1"/>
                <c:pt idx="0">
                  <c:v>Sällanhandel</c:v>
                </c:pt>
              </c:strCache>
            </c:strRef>
          </c:tx>
          <c:spPr>
            <a:solidFill>
              <a:schemeClr val="accent1">
                <a:lumMod val="60000"/>
              </a:schemeClr>
            </a:solidFill>
            <a:ln>
              <a:noFill/>
            </a:ln>
            <a:effectLst/>
          </c:spPr>
          <c:invertIfNegative val="0"/>
          <c:cat>
            <c:strRef>
              <c:f>'Sammanställt diagram'!$C$21:$M$21</c:f>
              <c:strCache>
                <c:ptCount val="8"/>
                <c:pt idx="0">
                  <c:v>Natt 
Enligt P-norm</c:v>
                </c:pt>
                <c:pt idx="1">
                  <c:v>Natt 
Efter åtgärder</c:v>
                </c:pt>
                <c:pt idx="2">
                  <c:v>Lördag Fm 
Enligt P-norm</c:v>
                </c:pt>
                <c:pt idx="3">
                  <c:v>Lördag Fm 
Efter åtgärder</c:v>
                </c:pt>
                <c:pt idx="4">
                  <c:v>Vardag Dagtid 
Enligt P-norm</c:v>
                </c:pt>
                <c:pt idx="5">
                  <c:v>Vardag Dagtid 
Efter åtgärder</c:v>
                </c:pt>
                <c:pt idx="6">
                  <c:v>Fredag Em/Kväll 
Enligt P-norm</c:v>
                </c:pt>
                <c:pt idx="7">
                  <c:v>Fredag Em/Kväll 
Efter åtgärder</c:v>
                </c:pt>
              </c:strCache>
            </c:strRef>
          </c:cat>
          <c:val>
            <c:numRef>
              <c:f>'Sammanställt diagram'!$C$28:$M$28</c:f>
              <c:numCache>
                <c:formatCode>#,##0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6-7AA3-4668-9D9C-C54BDF9451FF}"/>
            </c:ext>
          </c:extLst>
        </c:ser>
        <c:dLbls>
          <c:showLegendKey val="0"/>
          <c:showVal val="0"/>
          <c:showCatName val="0"/>
          <c:showSerName val="0"/>
          <c:showPercent val="0"/>
          <c:showBubbleSize val="0"/>
        </c:dLbls>
        <c:gapWidth val="150"/>
        <c:overlap val="100"/>
        <c:axId val="729492824"/>
        <c:axId val="729493152"/>
      </c:barChart>
      <c:catAx>
        <c:axId val="729492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729493152"/>
        <c:crosses val="autoZero"/>
        <c:auto val="1"/>
        <c:lblAlgn val="ctr"/>
        <c:lblOffset val="100"/>
        <c:noMultiLvlLbl val="0"/>
      </c:catAx>
      <c:valAx>
        <c:axId val="7294931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7294928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fmlaLink="W7"/>
</file>

<file path=xl/ctrlProps/ctrlProp10.xml><?xml version="1.0" encoding="utf-8"?>
<formControlPr xmlns="http://schemas.microsoft.com/office/spreadsheetml/2009/9/main" objectType="CheckBox" fmlaLink="T7" lockText="1"/>
</file>

<file path=xl/ctrlProps/ctrlProp11.xml><?xml version="1.0" encoding="utf-8"?>
<formControlPr xmlns="http://schemas.microsoft.com/office/spreadsheetml/2009/9/main" objectType="CheckBox" fmlaLink="U7" lockText="1"/>
</file>

<file path=xl/ctrlProps/ctrlProp2.xml><?xml version="1.0" encoding="utf-8"?>
<formControlPr xmlns="http://schemas.microsoft.com/office/spreadsheetml/2009/9/main" objectType="CheckBox" fmlaLink="U7"/>
</file>

<file path=xl/ctrlProps/ctrlProp3.xml><?xml version="1.0" encoding="utf-8"?>
<formControlPr xmlns="http://schemas.microsoft.com/office/spreadsheetml/2009/9/main" objectType="CheckBox" fmlaLink="V7"/>
</file>

<file path=xl/ctrlProps/ctrlProp4.xml><?xml version="1.0" encoding="utf-8"?>
<formControlPr xmlns="http://schemas.microsoft.com/office/spreadsheetml/2009/9/main" objectType="CheckBox" fmlaLink="S7"/>
</file>

<file path=xl/ctrlProps/ctrlProp5.xml><?xml version="1.0" encoding="utf-8"?>
<formControlPr xmlns="http://schemas.microsoft.com/office/spreadsheetml/2009/9/main" objectType="CheckBox" fmlaLink="T7" lockText="1"/>
</file>

<file path=xl/ctrlProps/ctrlProp6.xml><?xml version="1.0" encoding="utf-8"?>
<formControlPr xmlns="http://schemas.microsoft.com/office/spreadsheetml/2009/9/main" objectType="CheckBox" fmlaLink="S9" lockText="1"/>
</file>

<file path=xl/ctrlProps/ctrlProp7.xml><?xml version="1.0" encoding="utf-8"?>
<formControlPr xmlns="http://schemas.microsoft.com/office/spreadsheetml/2009/9/main" objectType="CheckBox" fmlaLink="T9" lockText="1"/>
</file>

<file path=xl/ctrlProps/ctrlProp8.xml><?xml version="1.0" encoding="utf-8"?>
<formControlPr xmlns="http://schemas.microsoft.com/office/spreadsheetml/2009/9/main" objectType="CheckBox" fmlaLink="S7" lockText="1"/>
</file>

<file path=xl/ctrlProps/ctrlProp9.xml><?xml version="1.0" encoding="utf-8"?>
<formControlPr xmlns="http://schemas.microsoft.com/office/spreadsheetml/2009/9/main" objectType="CheckBox" fmlaLink="T7" lockText="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18.jpeg"/><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9.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0.jpeg"/><Relationship Id="rId1" Type="http://schemas.openxmlformats.org/officeDocument/2006/relationships/chart" Target="../charts/chart3.xm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7.jpeg"/><Relationship Id="rId1" Type="http://schemas.openxmlformats.org/officeDocument/2006/relationships/image" Target="../media/image3.jpeg"/><Relationship Id="rId4" Type="http://schemas.openxmlformats.org/officeDocument/2006/relationships/image" Target="../media/image8.png"/></Relationships>
</file>

<file path=xl/drawings/_rels/drawing5.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emf"/><Relationship Id="rId1" Type="http://schemas.openxmlformats.org/officeDocument/2006/relationships/image" Target="../media/image10.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image" Target="../media/image16.jpeg"/><Relationship Id="rId1" Type="http://schemas.openxmlformats.org/officeDocument/2006/relationships/image" Target="../media/image3.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118814</xdr:colOff>
      <xdr:row>0</xdr:row>
      <xdr:rowOff>107705</xdr:rowOff>
    </xdr:from>
    <xdr:to>
      <xdr:col>3</xdr:col>
      <xdr:colOff>14654</xdr:colOff>
      <xdr:row>2</xdr:row>
      <xdr:rowOff>205153</xdr:rowOff>
    </xdr:to>
    <xdr:pic>
      <xdr:nvPicPr>
        <xdr:cNvPr id="7" name="Bildobjekt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8814" y="107705"/>
          <a:ext cx="1485782" cy="603006"/>
        </a:xfrm>
        <a:prstGeom prst="rect">
          <a:avLst/>
        </a:prstGeom>
      </xdr:spPr>
    </xdr:pic>
    <xdr:clientData/>
  </xdr:twoCellAnchor>
  <xdr:twoCellAnchor editAs="oneCell">
    <xdr:from>
      <xdr:col>2</xdr:col>
      <xdr:colOff>260089</xdr:colOff>
      <xdr:row>3</xdr:row>
      <xdr:rowOff>65484</xdr:rowOff>
    </xdr:from>
    <xdr:to>
      <xdr:col>6</xdr:col>
      <xdr:colOff>378762</xdr:colOff>
      <xdr:row>17</xdr:row>
      <xdr:rowOff>196453</xdr:rowOff>
    </xdr:to>
    <xdr:pic>
      <xdr:nvPicPr>
        <xdr:cNvPr id="2" name="Bildobjekt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a:stretch>
          <a:fillRect/>
        </a:stretch>
      </xdr:blipFill>
      <xdr:spPr>
        <a:xfrm>
          <a:off x="1379277" y="821531"/>
          <a:ext cx="5678891" cy="296465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8</xdr:col>
      <xdr:colOff>166500</xdr:colOff>
      <xdr:row>4</xdr:row>
      <xdr:rowOff>93750</xdr:rowOff>
    </xdr:from>
    <xdr:to>
      <xdr:col>26</xdr:col>
      <xdr:colOff>0</xdr:colOff>
      <xdr:row>18</xdr:row>
      <xdr:rowOff>0</xdr:rowOff>
    </xdr:to>
    <xdr:graphicFrame macro="">
      <xdr:nvGraphicFramePr>
        <xdr:cNvPr id="4" name="Diagram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166500</xdr:colOff>
      <xdr:row>34</xdr:row>
      <xdr:rowOff>1</xdr:rowOff>
    </xdr:from>
    <xdr:to>
      <xdr:col>26</xdr:col>
      <xdr:colOff>0</xdr:colOff>
      <xdr:row>47</xdr:row>
      <xdr:rowOff>144376</xdr:rowOff>
    </xdr:to>
    <xdr:graphicFrame macro="">
      <xdr:nvGraphicFramePr>
        <xdr:cNvPr id="6" name="Diagram 5">
          <a:extLst>
            <a:ext uri="{FF2B5EF4-FFF2-40B4-BE49-F238E27FC236}">
              <a16:creationId xmlns:a16="http://schemas.microsoft.com/office/drawing/2014/main" id="{00000000-0008-0000-0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21981</xdr:colOff>
      <xdr:row>0</xdr:row>
      <xdr:rowOff>102576</xdr:rowOff>
    </xdr:from>
    <xdr:to>
      <xdr:col>3</xdr:col>
      <xdr:colOff>200210</xdr:colOff>
      <xdr:row>2</xdr:row>
      <xdr:rowOff>191476</xdr:rowOff>
    </xdr:to>
    <xdr:pic>
      <xdr:nvPicPr>
        <xdr:cNvPr id="5" name="Bildobjekt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74406" y="102576"/>
          <a:ext cx="1543480" cy="600075"/>
        </a:xfrm>
        <a:prstGeom prst="rect">
          <a:avLst/>
        </a:prstGeom>
      </xdr:spPr>
    </xdr:pic>
    <xdr:clientData/>
  </xdr:twoCellAnchor>
  <xdr:oneCellAnchor>
    <xdr:from>
      <xdr:col>1</xdr:col>
      <xdr:colOff>21981</xdr:colOff>
      <xdr:row>30</xdr:row>
      <xdr:rowOff>102576</xdr:rowOff>
    </xdr:from>
    <xdr:ext cx="1543479" cy="596900"/>
    <xdr:pic>
      <xdr:nvPicPr>
        <xdr:cNvPr id="7" name="Bildobjekt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7544" y="102576"/>
          <a:ext cx="1543479" cy="596900"/>
        </a:xfrm>
        <a:prstGeom prst="rect">
          <a:avLst/>
        </a:prstGeom>
      </xdr:spPr>
    </xdr:pic>
    <xdr:clientData/>
  </xdr:oneCellAnchor>
  <xdr:twoCellAnchor editAs="oneCell">
    <xdr:from>
      <xdr:col>0</xdr:col>
      <xdr:colOff>0</xdr:colOff>
      <xdr:row>33</xdr:row>
      <xdr:rowOff>0</xdr:rowOff>
    </xdr:from>
    <xdr:to>
      <xdr:col>7</xdr:col>
      <xdr:colOff>62187</xdr:colOff>
      <xdr:row>36</xdr:row>
      <xdr:rowOff>164230</xdr:rowOff>
    </xdr:to>
    <xdr:pic>
      <xdr:nvPicPr>
        <xdr:cNvPr id="3" name="Bildobjekt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7905750"/>
          <a:ext cx="2880000" cy="878605"/>
        </a:xfrm>
        <a:prstGeom prst="rect">
          <a:avLst/>
        </a:prstGeom>
      </xdr:spPr>
    </xdr:pic>
    <xdr:clientData/>
  </xdr:twoCellAnchor>
  <xdr:twoCellAnchor editAs="oneCell">
    <xdr:from>
      <xdr:col>0</xdr:col>
      <xdr:colOff>0</xdr:colOff>
      <xdr:row>2</xdr:row>
      <xdr:rowOff>246062</xdr:rowOff>
    </xdr:from>
    <xdr:to>
      <xdr:col>7</xdr:col>
      <xdr:colOff>62187</xdr:colOff>
      <xdr:row>6</xdr:row>
      <xdr:rowOff>164229</xdr:rowOff>
    </xdr:to>
    <xdr:pic>
      <xdr:nvPicPr>
        <xdr:cNvPr id="8" name="Bildobjekt 7">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754062"/>
          <a:ext cx="2880000" cy="87860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3</xdr:row>
      <xdr:rowOff>142875</xdr:rowOff>
    </xdr:from>
    <xdr:to>
      <xdr:col>12</xdr:col>
      <xdr:colOff>1066800</xdr:colOff>
      <xdr:row>18</xdr:row>
      <xdr:rowOff>166320</xdr:rowOff>
    </xdr:to>
    <xdr:graphicFrame macro="">
      <xdr:nvGraphicFramePr>
        <xdr:cNvPr id="2" name="Diagram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102578</xdr:rowOff>
    </xdr:from>
    <xdr:to>
      <xdr:col>2</xdr:col>
      <xdr:colOff>484739</xdr:colOff>
      <xdr:row>2</xdr:row>
      <xdr:rowOff>200026</xdr:rowOff>
    </xdr:to>
    <xdr:pic>
      <xdr:nvPicPr>
        <xdr:cNvPr id="3" name="Bildobjekt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1192" y="102578"/>
          <a:ext cx="1554470" cy="6030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87924</xdr:colOff>
      <xdr:row>0</xdr:row>
      <xdr:rowOff>73270</xdr:rowOff>
    </xdr:from>
    <xdr:to>
      <xdr:col>2</xdr:col>
      <xdr:colOff>357437</xdr:colOff>
      <xdr:row>3</xdr:row>
      <xdr:rowOff>104776</xdr:rowOff>
    </xdr:to>
    <xdr:pic>
      <xdr:nvPicPr>
        <xdr:cNvPr id="3" name="Bildobjekt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924" y="73270"/>
          <a:ext cx="1485782" cy="603006"/>
        </a:xfrm>
        <a:prstGeom prst="rect">
          <a:avLst/>
        </a:prstGeom>
      </xdr:spPr>
    </xdr:pic>
    <xdr:clientData/>
  </xdr:twoCellAnchor>
  <xdr:twoCellAnchor editAs="oneCell">
    <xdr:from>
      <xdr:col>3</xdr:col>
      <xdr:colOff>7328</xdr:colOff>
      <xdr:row>0</xdr:row>
      <xdr:rowOff>80597</xdr:rowOff>
    </xdr:from>
    <xdr:to>
      <xdr:col>14</xdr:col>
      <xdr:colOff>334363</xdr:colOff>
      <xdr:row>37</xdr:row>
      <xdr:rowOff>51289</xdr:rowOff>
    </xdr:to>
    <xdr:pic>
      <xdr:nvPicPr>
        <xdr:cNvPr id="5" name="Bildobjekt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31732" y="80597"/>
          <a:ext cx="7016516" cy="7019192"/>
        </a:xfrm>
        <a:prstGeom prst="rect">
          <a:avLst/>
        </a:prstGeom>
      </xdr:spPr>
    </xdr:pic>
    <xdr:clientData/>
  </xdr:twoCellAnchor>
  <xdr:twoCellAnchor editAs="oneCell">
    <xdr:from>
      <xdr:col>13</xdr:col>
      <xdr:colOff>117230</xdr:colOff>
      <xdr:row>29</xdr:row>
      <xdr:rowOff>0</xdr:rowOff>
    </xdr:from>
    <xdr:to>
      <xdr:col>14</xdr:col>
      <xdr:colOff>234582</xdr:colOff>
      <xdr:row>36</xdr:row>
      <xdr:rowOff>172343</xdr:rowOff>
    </xdr:to>
    <xdr:pic>
      <xdr:nvPicPr>
        <xdr:cNvPr id="9" name="Bildobjekt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022980" y="5524500"/>
          <a:ext cx="725487" cy="15058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28575</xdr:colOff>
      <xdr:row>0</xdr:row>
      <xdr:rowOff>76200</xdr:rowOff>
    </xdr:from>
    <xdr:to>
      <xdr:col>2</xdr:col>
      <xdr:colOff>679087</xdr:colOff>
      <xdr:row>2</xdr:row>
      <xdr:rowOff>173648</xdr:rowOff>
    </xdr:to>
    <xdr:pic>
      <xdr:nvPicPr>
        <xdr:cNvPr id="4" name="Bildobjekt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8150" y="76200"/>
          <a:ext cx="1543480" cy="600075"/>
        </a:xfrm>
        <a:prstGeom prst="rect">
          <a:avLst/>
        </a:prstGeom>
      </xdr:spPr>
    </xdr:pic>
    <xdr:clientData/>
  </xdr:twoCellAnchor>
  <xdr:twoCellAnchor editAs="oneCell">
    <xdr:from>
      <xdr:col>0</xdr:col>
      <xdr:colOff>7327</xdr:colOff>
      <xdr:row>3</xdr:row>
      <xdr:rowOff>0</xdr:rowOff>
    </xdr:from>
    <xdr:to>
      <xdr:col>4</xdr:col>
      <xdr:colOff>220327</xdr:colOff>
      <xdr:row>5</xdr:row>
      <xdr:rowOff>339353</xdr:rowOff>
    </xdr:to>
    <xdr:pic>
      <xdr:nvPicPr>
        <xdr:cNvPr id="5" name="Bildobjekt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327" y="754673"/>
          <a:ext cx="2880000" cy="83758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9</xdr:row>
          <xdr:rowOff>114300</xdr:rowOff>
        </xdr:from>
        <xdr:to>
          <xdr:col>4</xdr:col>
          <xdr:colOff>733425</xdr:colOff>
          <xdr:row>10</xdr:row>
          <xdr:rowOff>190500</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3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v-SE" sz="800" b="0" i="0" u="none" strike="noStrike" baseline="0">
                  <a:solidFill>
                    <a:srgbClr val="000000"/>
                  </a:solidFill>
                  <a:latin typeface="Segoe UI"/>
                  <a:cs typeface="Segoe UI"/>
                </a:rPr>
                <a:t>Zon B – Den bilburna landsbygden, Växjö kommun, exkl. tätorten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7</xdr:row>
          <xdr:rowOff>28575</xdr:rowOff>
        </xdr:from>
        <xdr:to>
          <xdr:col>5</xdr:col>
          <xdr:colOff>809625</xdr:colOff>
          <xdr:row>8</xdr:row>
          <xdr:rowOff>66675</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3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v-SE" sz="800" b="0" i="0" u="none" strike="noStrike" baseline="0">
                  <a:solidFill>
                    <a:srgbClr val="000000"/>
                  </a:solidFill>
                  <a:latin typeface="Segoe UI"/>
                  <a:cs typeface="Segoe UI"/>
                </a:rPr>
                <a:t>Zon G – Den gångbara staden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8</xdr:row>
          <xdr:rowOff>76200</xdr:rowOff>
        </xdr:from>
        <xdr:to>
          <xdr:col>5</xdr:col>
          <xdr:colOff>809625</xdr:colOff>
          <xdr:row>9</xdr:row>
          <xdr:rowOff>114300</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300-00000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v-SE" sz="800" b="0" i="0" u="none" strike="noStrike" baseline="0">
                  <a:solidFill>
                    <a:srgbClr val="000000"/>
                  </a:solidFill>
                  <a:latin typeface="Segoe UI"/>
                  <a:cs typeface="Segoe UI"/>
                </a:rPr>
                <a:t>Zon C – Cykelstaden, omfattar all tätbebyggelse exkl. zon G.</a:t>
              </a:r>
            </a:p>
          </xdr:txBody>
        </xdr:sp>
        <xdr:clientData fLocksWithSheet="0"/>
      </xdr:twoCellAnchor>
    </mc:Choice>
    <mc:Fallback/>
  </mc:AlternateContent>
  <xdr:twoCellAnchor editAs="oneCell">
    <xdr:from>
      <xdr:col>1</xdr:col>
      <xdr:colOff>21981</xdr:colOff>
      <xdr:row>0</xdr:row>
      <xdr:rowOff>102576</xdr:rowOff>
    </xdr:from>
    <xdr:to>
      <xdr:col>2</xdr:col>
      <xdr:colOff>670111</xdr:colOff>
      <xdr:row>2</xdr:row>
      <xdr:rowOff>200024</xdr:rowOff>
    </xdr:to>
    <xdr:pic>
      <xdr:nvPicPr>
        <xdr:cNvPr id="9" name="Bildobjekt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3173" y="102576"/>
          <a:ext cx="1483400" cy="603006"/>
        </a:xfrm>
        <a:prstGeom prst="rect">
          <a:avLst/>
        </a:prstGeom>
      </xdr:spPr>
    </xdr:pic>
    <xdr:clientData/>
  </xdr:twoCellAnchor>
  <xdr:twoCellAnchor editAs="oneCell">
    <xdr:from>
      <xdr:col>1</xdr:col>
      <xdr:colOff>87923</xdr:colOff>
      <xdr:row>11</xdr:row>
      <xdr:rowOff>227135</xdr:rowOff>
    </xdr:from>
    <xdr:to>
      <xdr:col>4</xdr:col>
      <xdr:colOff>760786</xdr:colOff>
      <xdr:row>24</xdr:row>
      <xdr:rowOff>168518</xdr:rowOff>
    </xdr:to>
    <xdr:pic>
      <xdr:nvPicPr>
        <xdr:cNvPr id="8" name="Bildobjekt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9115" y="3421673"/>
          <a:ext cx="3178671" cy="3179883"/>
        </a:xfrm>
        <a:prstGeom prst="rect">
          <a:avLst/>
        </a:prstGeom>
      </xdr:spPr>
    </xdr:pic>
    <xdr:clientData/>
  </xdr:twoCellAnchor>
  <xdr:twoCellAnchor editAs="oneCell">
    <xdr:from>
      <xdr:col>1</xdr:col>
      <xdr:colOff>102574</xdr:colOff>
      <xdr:row>12</xdr:row>
      <xdr:rowOff>14654</xdr:rowOff>
    </xdr:from>
    <xdr:to>
      <xdr:col>1</xdr:col>
      <xdr:colOff>505558</xdr:colOff>
      <xdr:row>15</xdr:row>
      <xdr:rowOff>103754</xdr:rowOff>
    </xdr:to>
    <xdr:pic>
      <xdr:nvPicPr>
        <xdr:cNvPr id="10" name="Bildobjekt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63766" y="3458308"/>
          <a:ext cx="402984" cy="836446"/>
        </a:xfrm>
        <a:prstGeom prst="rect">
          <a:avLst/>
        </a:prstGeom>
      </xdr:spPr>
    </xdr:pic>
    <xdr:clientData/>
  </xdr:twoCellAnchor>
  <xdr:twoCellAnchor editAs="oneCell">
    <xdr:from>
      <xdr:col>0</xdr:col>
      <xdr:colOff>14654</xdr:colOff>
      <xdr:row>3</xdr:row>
      <xdr:rowOff>0</xdr:rowOff>
    </xdr:from>
    <xdr:to>
      <xdr:col>4</xdr:col>
      <xdr:colOff>227654</xdr:colOff>
      <xdr:row>5</xdr:row>
      <xdr:rowOff>335961</xdr:rowOff>
    </xdr:to>
    <xdr:pic>
      <xdr:nvPicPr>
        <xdr:cNvPr id="3" name="Bildobjekt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4"/>
        <a:stretch>
          <a:fillRect/>
        </a:stretch>
      </xdr:blipFill>
      <xdr:spPr>
        <a:xfrm>
          <a:off x="14654" y="754673"/>
          <a:ext cx="2880000" cy="8341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21981</xdr:colOff>
      <xdr:row>0</xdr:row>
      <xdr:rowOff>102576</xdr:rowOff>
    </xdr:from>
    <xdr:to>
      <xdr:col>2</xdr:col>
      <xdr:colOff>649596</xdr:colOff>
      <xdr:row>2</xdr:row>
      <xdr:rowOff>200024</xdr:rowOff>
    </xdr:to>
    <xdr:pic>
      <xdr:nvPicPr>
        <xdr:cNvPr id="7" name="Bildobjekt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3431" y="102576"/>
          <a:ext cx="1543480" cy="600075"/>
        </a:xfrm>
        <a:prstGeom prst="rect">
          <a:avLst/>
        </a:prstGeom>
      </xdr:spPr>
    </xdr:pic>
    <xdr:clientData/>
  </xdr:twoCellAnchor>
  <xdr:twoCellAnchor editAs="oneCell">
    <xdr:from>
      <xdr:col>1</xdr:col>
      <xdr:colOff>0</xdr:colOff>
      <xdr:row>16</xdr:row>
      <xdr:rowOff>0</xdr:rowOff>
    </xdr:from>
    <xdr:to>
      <xdr:col>5</xdr:col>
      <xdr:colOff>1348154</xdr:colOff>
      <xdr:row>26</xdr:row>
      <xdr:rowOff>163483</xdr:rowOff>
    </xdr:to>
    <xdr:pic>
      <xdr:nvPicPr>
        <xdr:cNvPr id="14" name="Bildobjekt 13">
          <a:extLst>
            <a:ext uri="{FF2B5EF4-FFF2-40B4-BE49-F238E27FC236}">
              <a16:creationId xmlns:a16="http://schemas.microsoft.com/office/drawing/2014/main" id="{00000000-0008-0000-0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1192" y="4440115"/>
          <a:ext cx="4689231" cy="26546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4</xdr:col>
      <xdr:colOff>213000</xdr:colOff>
      <xdr:row>5</xdr:row>
      <xdr:rowOff>337205</xdr:rowOff>
    </xdr:to>
    <xdr:pic>
      <xdr:nvPicPr>
        <xdr:cNvPr id="3" name="Bildobjekt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3"/>
        <a:stretch>
          <a:fillRect/>
        </a:stretch>
      </xdr:blipFill>
      <xdr:spPr>
        <a:xfrm>
          <a:off x="0" y="754673"/>
          <a:ext cx="2880000" cy="83543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21981</xdr:colOff>
      <xdr:row>0</xdr:row>
      <xdr:rowOff>102576</xdr:rowOff>
    </xdr:from>
    <xdr:to>
      <xdr:col>2</xdr:col>
      <xdr:colOff>670111</xdr:colOff>
      <xdr:row>2</xdr:row>
      <xdr:rowOff>200024</xdr:rowOff>
    </xdr:to>
    <xdr:pic>
      <xdr:nvPicPr>
        <xdr:cNvPr id="2" name="Bildobjekt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3431" y="102576"/>
          <a:ext cx="1543480" cy="600075"/>
        </a:xfrm>
        <a:prstGeom prst="rect">
          <a:avLst/>
        </a:prstGeom>
      </xdr:spPr>
    </xdr:pic>
    <xdr:clientData/>
  </xdr:twoCellAnchor>
  <xdr:twoCellAnchor editAs="oneCell">
    <xdr:from>
      <xdr:col>0</xdr:col>
      <xdr:colOff>7326</xdr:colOff>
      <xdr:row>3</xdr:row>
      <xdr:rowOff>1</xdr:rowOff>
    </xdr:from>
    <xdr:to>
      <xdr:col>4</xdr:col>
      <xdr:colOff>220326</xdr:colOff>
      <xdr:row>5</xdr:row>
      <xdr:rowOff>335341</xdr:rowOff>
    </xdr:to>
    <xdr:pic>
      <xdr:nvPicPr>
        <xdr:cNvPr id="3" name="Bildobjekt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7326" y="754674"/>
          <a:ext cx="2880000" cy="83357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333375</xdr:colOff>
          <xdr:row>7</xdr:row>
          <xdr:rowOff>0</xdr:rowOff>
        </xdr:from>
        <xdr:to>
          <xdr:col>3</xdr:col>
          <xdr:colOff>581025</xdr:colOff>
          <xdr:row>8</xdr:row>
          <xdr:rowOff>19050</xdr:rowOff>
        </xdr:to>
        <xdr:sp macro="" textlink="">
          <xdr:nvSpPr>
            <xdr:cNvPr id="5123" name="Check Box 3" hidden="1">
              <a:extLst>
                <a:ext uri="{63B3BB69-23CF-44E3-9099-C40C66FF867C}">
                  <a14:compatExt spid="_x0000_s5123"/>
                </a:ext>
                <a:ext uri="{FF2B5EF4-FFF2-40B4-BE49-F238E27FC236}">
                  <a16:creationId xmlns:a16="http://schemas.microsoft.com/office/drawing/2014/main" id="{00000000-0008-0000-0600-00000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v-SE" sz="800" b="0" i="0" u="none" strike="noStrike" baseline="0">
                  <a:solidFill>
                    <a:srgbClr val="000000"/>
                  </a:solidFill>
                  <a:latin typeface="Segoe UI"/>
                  <a:cs typeface="Segoe UI"/>
                </a:rPr>
                <a:t>Ja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333375</xdr:colOff>
          <xdr:row>8</xdr:row>
          <xdr:rowOff>47625</xdr:rowOff>
        </xdr:from>
        <xdr:to>
          <xdr:col>1</xdr:col>
          <xdr:colOff>781050</xdr:colOff>
          <xdr:row>9</xdr:row>
          <xdr:rowOff>0</xdr:rowOff>
        </xdr:to>
        <xdr:sp macro="" textlink="">
          <xdr:nvSpPr>
            <xdr:cNvPr id="5124" name="Check Box 4" descr="Nej" hidden="1">
              <a:extLst>
                <a:ext uri="{63B3BB69-23CF-44E3-9099-C40C66FF867C}">
                  <a14:compatExt spid="_x0000_s5124"/>
                </a:ext>
                <a:ext uri="{FF2B5EF4-FFF2-40B4-BE49-F238E27FC236}">
                  <a16:creationId xmlns:a16="http://schemas.microsoft.com/office/drawing/2014/main" id="{00000000-0008-0000-0600-00000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v-SE" sz="800" b="0" i="0" u="none" strike="noStrike" baseline="0">
                  <a:solidFill>
                    <a:srgbClr val="000000"/>
                  </a:solidFill>
                  <a:latin typeface="Segoe UI"/>
                  <a:cs typeface="Segoe UI"/>
                </a:rPr>
                <a:t>Nej</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323850</xdr:colOff>
          <xdr:row>11</xdr:row>
          <xdr:rowOff>247650</xdr:rowOff>
        </xdr:from>
        <xdr:to>
          <xdr:col>2</xdr:col>
          <xdr:colOff>657225</xdr:colOff>
          <xdr:row>13</xdr:row>
          <xdr:rowOff>0</xdr:rowOff>
        </xdr:to>
        <xdr:sp macro="" textlink="">
          <xdr:nvSpPr>
            <xdr:cNvPr id="5131" name="Check Box 11" hidden="1">
              <a:extLst>
                <a:ext uri="{63B3BB69-23CF-44E3-9099-C40C66FF867C}">
                  <a14:compatExt spid="_x0000_s5131"/>
                </a:ext>
                <a:ext uri="{FF2B5EF4-FFF2-40B4-BE49-F238E27FC236}">
                  <a16:creationId xmlns:a16="http://schemas.microsoft.com/office/drawing/2014/main" id="{00000000-0008-0000-0600-00000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v-SE" sz="800" b="0" i="0" u="none" strike="noStrike" baseline="0">
                  <a:solidFill>
                    <a:srgbClr val="000000"/>
                  </a:solidFill>
                  <a:latin typeface="Segoe UI"/>
                  <a:cs typeface="Segoe UI"/>
                </a:rPr>
                <a:t>Ja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323850</xdr:colOff>
          <xdr:row>13</xdr:row>
          <xdr:rowOff>0</xdr:rowOff>
        </xdr:from>
        <xdr:to>
          <xdr:col>1</xdr:col>
          <xdr:colOff>838200</xdr:colOff>
          <xdr:row>14</xdr:row>
          <xdr:rowOff>0</xdr:rowOff>
        </xdr:to>
        <xdr:sp macro="" textlink="">
          <xdr:nvSpPr>
            <xdr:cNvPr id="5135" name="Check Box 15" descr="Nej" hidden="1">
              <a:extLst>
                <a:ext uri="{63B3BB69-23CF-44E3-9099-C40C66FF867C}">
                  <a14:compatExt spid="_x0000_s5135"/>
                </a:ext>
                <a:ext uri="{FF2B5EF4-FFF2-40B4-BE49-F238E27FC236}">
                  <a16:creationId xmlns:a16="http://schemas.microsoft.com/office/drawing/2014/main" id="{00000000-0008-0000-0600-00000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v-SE" sz="800" b="0" i="0" u="none" strike="noStrike" baseline="0">
                  <a:solidFill>
                    <a:srgbClr val="000000"/>
                  </a:solidFill>
                  <a:latin typeface="Segoe UI"/>
                  <a:cs typeface="Segoe UI"/>
                </a:rPr>
                <a:t>Nej</a:t>
              </a:r>
            </a:p>
          </xdr:txBody>
        </xdr:sp>
        <xdr:clientData fLocksWithSheet="0"/>
      </xdr:twoCellAnchor>
    </mc:Choice>
    <mc:Fallback/>
  </mc:AlternateContent>
  <xdr:twoCellAnchor editAs="oneCell">
    <xdr:from>
      <xdr:col>1</xdr:col>
      <xdr:colOff>21981</xdr:colOff>
      <xdr:row>0</xdr:row>
      <xdr:rowOff>102576</xdr:rowOff>
    </xdr:from>
    <xdr:to>
      <xdr:col>2</xdr:col>
      <xdr:colOff>655458</xdr:colOff>
      <xdr:row>2</xdr:row>
      <xdr:rowOff>200024</xdr:rowOff>
    </xdr:to>
    <xdr:pic>
      <xdr:nvPicPr>
        <xdr:cNvPr id="8" name="Bildobjekt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3431" y="102576"/>
          <a:ext cx="1543480" cy="600075"/>
        </a:xfrm>
        <a:prstGeom prst="rect">
          <a:avLst/>
        </a:prstGeom>
      </xdr:spPr>
    </xdr:pic>
    <xdr:clientData/>
  </xdr:twoCellAnchor>
  <xdr:twoCellAnchor editAs="oneCell">
    <xdr:from>
      <xdr:col>0</xdr:col>
      <xdr:colOff>0</xdr:colOff>
      <xdr:row>3</xdr:row>
      <xdr:rowOff>0</xdr:rowOff>
    </xdr:from>
    <xdr:to>
      <xdr:col>4</xdr:col>
      <xdr:colOff>169038</xdr:colOff>
      <xdr:row>5</xdr:row>
      <xdr:rowOff>376014</xdr:rowOff>
    </xdr:to>
    <xdr:pic>
      <xdr:nvPicPr>
        <xdr:cNvPr id="3" name="Bildobjekt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754673"/>
          <a:ext cx="2880000" cy="87424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333375</xdr:colOff>
          <xdr:row>7</xdr:row>
          <xdr:rowOff>76200</xdr:rowOff>
        </xdr:from>
        <xdr:to>
          <xdr:col>1</xdr:col>
          <xdr:colOff>781050</xdr:colOff>
          <xdr:row>8</xdr:row>
          <xdr:rowOff>114300</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7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v-SE" sz="800" b="0" i="0" u="none" strike="noStrike" baseline="0">
                  <a:solidFill>
                    <a:srgbClr val="000000"/>
                  </a:solidFill>
                  <a:latin typeface="Segoe UI"/>
                  <a:cs typeface="Segoe UI"/>
                </a:rPr>
                <a:t>Ja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8</xdr:row>
          <xdr:rowOff>104775</xdr:rowOff>
        </xdr:from>
        <xdr:to>
          <xdr:col>1</xdr:col>
          <xdr:colOff>790575</xdr:colOff>
          <xdr:row>9</xdr:row>
          <xdr:rowOff>161925</xdr:rowOff>
        </xdr:to>
        <xdr:sp macro="" textlink="">
          <xdr:nvSpPr>
            <xdr:cNvPr id="6147" name="Check Box 3" descr="Nej" hidden="1">
              <a:extLst>
                <a:ext uri="{63B3BB69-23CF-44E3-9099-C40C66FF867C}">
                  <a14:compatExt spid="_x0000_s6147"/>
                </a:ext>
                <a:ext uri="{FF2B5EF4-FFF2-40B4-BE49-F238E27FC236}">
                  <a16:creationId xmlns:a16="http://schemas.microsoft.com/office/drawing/2014/main" id="{00000000-0008-0000-0700-00000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v-SE" sz="800" b="0" i="0" u="none" strike="noStrike" baseline="0">
                  <a:solidFill>
                    <a:srgbClr val="000000"/>
                  </a:solidFill>
                  <a:latin typeface="Segoe UI"/>
                  <a:cs typeface="Segoe UI"/>
                </a:rPr>
                <a:t>Nej</a:t>
              </a:r>
            </a:p>
          </xdr:txBody>
        </xdr:sp>
        <xdr:clientData fLocksWithSheet="0"/>
      </xdr:twoCellAnchor>
    </mc:Choice>
    <mc:Fallback/>
  </mc:AlternateContent>
  <xdr:twoCellAnchor editAs="oneCell">
    <xdr:from>
      <xdr:col>1</xdr:col>
      <xdr:colOff>21981</xdr:colOff>
      <xdr:row>0</xdr:row>
      <xdr:rowOff>102576</xdr:rowOff>
    </xdr:from>
    <xdr:to>
      <xdr:col>2</xdr:col>
      <xdr:colOff>655458</xdr:colOff>
      <xdr:row>2</xdr:row>
      <xdr:rowOff>200024</xdr:rowOff>
    </xdr:to>
    <xdr:pic>
      <xdr:nvPicPr>
        <xdr:cNvPr id="4" name="Bildobjekt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4406" y="102576"/>
          <a:ext cx="1543480" cy="600075"/>
        </a:xfrm>
        <a:prstGeom prst="rect">
          <a:avLst/>
        </a:prstGeom>
      </xdr:spPr>
    </xdr:pic>
    <xdr:clientData/>
  </xdr:twoCellAnchor>
  <xdr:twoCellAnchor editAs="oneCell">
    <xdr:from>
      <xdr:col>0</xdr:col>
      <xdr:colOff>0</xdr:colOff>
      <xdr:row>3</xdr:row>
      <xdr:rowOff>0</xdr:rowOff>
    </xdr:from>
    <xdr:to>
      <xdr:col>4</xdr:col>
      <xdr:colOff>169038</xdr:colOff>
      <xdr:row>5</xdr:row>
      <xdr:rowOff>369870</xdr:rowOff>
    </xdr:to>
    <xdr:pic>
      <xdr:nvPicPr>
        <xdr:cNvPr id="3" name="Bildobjekt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754673"/>
          <a:ext cx="2880000" cy="86810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333375</xdr:colOff>
          <xdr:row>7</xdr:row>
          <xdr:rowOff>76200</xdr:rowOff>
        </xdr:from>
        <xdr:to>
          <xdr:col>4</xdr:col>
          <xdr:colOff>314325</xdr:colOff>
          <xdr:row>8</xdr:row>
          <xdr:rowOff>114300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8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v-SE" sz="800" b="0" i="0" u="none" strike="noStrike" baseline="0">
                  <a:solidFill>
                    <a:srgbClr val="000000"/>
                  </a:solidFill>
                  <a:latin typeface="Segoe UI"/>
                  <a:cs typeface="Segoe UI"/>
                </a:rPr>
                <a:t>Samnyttjande av platser (tillstånd)</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8</xdr:row>
          <xdr:rowOff>57150</xdr:rowOff>
        </xdr:from>
        <xdr:to>
          <xdr:col>4</xdr:col>
          <xdr:colOff>695325</xdr:colOff>
          <xdr:row>9</xdr:row>
          <xdr:rowOff>114300</xdr:rowOff>
        </xdr:to>
        <xdr:sp macro="" textlink="">
          <xdr:nvSpPr>
            <xdr:cNvPr id="7171" name="Check Box 3" descr="Nej" hidden="1">
              <a:extLst>
                <a:ext uri="{63B3BB69-23CF-44E3-9099-C40C66FF867C}">
                  <a14:compatExt spid="_x0000_s7171"/>
                </a:ext>
                <a:ext uri="{FF2B5EF4-FFF2-40B4-BE49-F238E27FC236}">
                  <a16:creationId xmlns:a16="http://schemas.microsoft.com/office/drawing/2014/main" id="{00000000-0008-0000-08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v-SE" sz="800" b="0" i="0" u="none" strike="noStrike" baseline="0">
                  <a:solidFill>
                    <a:srgbClr val="000000"/>
                  </a:solidFill>
                  <a:latin typeface="Segoe UI"/>
                  <a:cs typeface="Segoe UI"/>
                </a:rPr>
                <a:t>Reserverade platser</a:t>
              </a:r>
            </a:p>
          </xdr:txBody>
        </xdr:sp>
        <xdr:clientData fLocksWithSheet="0"/>
      </xdr:twoCellAnchor>
    </mc:Choice>
    <mc:Fallback/>
  </mc:AlternateContent>
  <xdr:twoCellAnchor editAs="oneCell">
    <xdr:from>
      <xdr:col>1</xdr:col>
      <xdr:colOff>21981</xdr:colOff>
      <xdr:row>0</xdr:row>
      <xdr:rowOff>102576</xdr:rowOff>
    </xdr:from>
    <xdr:to>
      <xdr:col>2</xdr:col>
      <xdr:colOff>655458</xdr:colOff>
      <xdr:row>2</xdr:row>
      <xdr:rowOff>200024</xdr:rowOff>
    </xdr:to>
    <xdr:pic>
      <xdr:nvPicPr>
        <xdr:cNvPr id="4" name="Bildobjekt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4406" y="102576"/>
          <a:ext cx="1543480" cy="600075"/>
        </a:xfrm>
        <a:prstGeom prst="rect">
          <a:avLst/>
        </a:prstGeom>
      </xdr:spPr>
    </xdr:pic>
    <xdr:clientData/>
  </xdr:twoCellAnchor>
  <xdr:twoCellAnchor editAs="oneCell">
    <xdr:from>
      <xdr:col>0</xdr:col>
      <xdr:colOff>0</xdr:colOff>
      <xdr:row>3</xdr:row>
      <xdr:rowOff>0</xdr:rowOff>
    </xdr:from>
    <xdr:to>
      <xdr:col>4</xdr:col>
      <xdr:colOff>169038</xdr:colOff>
      <xdr:row>5</xdr:row>
      <xdr:rowOff>372838</xdr:rowOff>
    </xdr:to>
    <xdr:pic>
      <xdr:nvPicPr>
        <xdr:cNvPr id="3" name="Bildobjek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747346"/>
          <a:ext cx="2880000" cy="871069"/>
        </a:xfrm>
        <a:prstGeom prst="rect">
          <a:avLst/>
        </a:prstGeom>
      </xdr:spPr>
    </xdr:pic>
    <xdr:clientData/>
  </xdr:twoCellAnchor>
  <xdr:twoCellAnchor editAs="oneCell">
    <xdr:from>
      <xdr:col>0</xdr:col>
      <xdr:colOff>0</xdr:colOff>
      <xdr:row>18</xdr:row>
      <xdr:rowOff>0</xdr:rowOff>
    </xdr:from>
    <xdr:to>
      <xdr:col>4</xdr:col>
      <xdr:colOff>742950</xdr:colOff>
      <xdr:row>26</xdr:row>
      <xdr:rowOff>9525</xdr:rowOff>
    </xdr:to>
    <xdr:pic>
      <xdr:nvPicPr>
        <xdr:cNvPr id="12" name="Bildobjekt 11">
          <a:extLst>
            <a:ext uri="{FF2B5EF4-FFF2-40B4-BE49-F238E27FC236}">
              <a16:creationId xmlns:a16="http://schemas.microsoft.com/office/drawing/2014/main" id="{00000000-0008-0000-08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4305300"/>
          <a:ext cx="3448050" cy="2181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6E4E2D4B-EAB7-429D-8183-95A79FAE1DD0}" name="Tabell14545" displayName="Tabell14545" ref="B51:Z59" totalsRowShown="0" headerRowDxfId="82" dataDxfId="80" headerRowBorderDxfId="81" tableBorderDxfId="79">
  <tableColumns count="25">
    <tableColumn id="1" xr3:uid="{77E3D8C7-AB8A-4470-842B-EC5E1ACDC272}" name="Klockan" dataDxfId="78" totalsRowDxfId="77"/>
    <tableColumn id="2" xr3:uid="{99DE01BB-6DE7-41E4-960B-2DBEACF8CC67}" name="1" dataDxfId="76" totalsRowDxfId="75">
      <calculatedColumnFormula>'Steg 7'!$J21</calculatedColumnFormula>
    </tableColumn>
    <tableColumn id="3" xr3:uid="{889108CA-B3FF-48ED-8D0F-B70F6FAF67E6}" name="2" dataDxfId="74" totalsRowDxfId="73"/>
    <tableColumn id="4" xr3:uid="{CDB5E439-AA05-4DA3-808D-3A213DE78CD1}" name="3" dataDxfId="72" totalsRowDxfId="71"/>
    <tableColumn id="5" xr3:uid="{1AD8D331-6044-4956-9B37-3C63C31E189D}" name="4" dataDxfId="70" totalsRowDxfId="69"/>
    <tableColumn id="6" xr3:uid="{B6600CE8-C975-4B25-BB32-E666C0E74053}" name="5" dataDxfId="68" totalsRowDxfId="67"/>
    <tableColumn id="7" xr3:uid="{5FFD8BEF-2574-41CF-AB23-C3FCFD74A79E}" name="6" dataDxfId="66" totalsRowDxfId="65"/>
    <tableColumn id="8" xr3:uid="{5CB7F470-373E-4D6B-81A9-F0ACCA5112C2}" name="7" dataDxfId="64" totalsRowDxfId="63"/>
    <tableColumn id="9" xr3:uid="{562D97E9-87F9-4BEA-BE1D-01AFD4186CCB}" name="8" dataDxfId="62" totalsRowDxfId="61"/>
    <tableColumn id="10" xr3:uid="{18E7783D-4D5D-4D80-A189-73A3AA66F849}" name="9" dataDxfId="60" totalsRowDxfId="59"/>
    <tableColumn id="11" xr3:uid="{E4404FC5-47FB-4402-A8A4-EA9A1C668099}" name="10" dataDxfId="58" totalsRowDxfId="57">
      <calculatedColumnFormula>K52</calculatedColumnFormula>
    </tableColumn>
    <tableColumn id="12" xr3:uid="{48C48CB9-D451-4AE0-BF1C-05ECA715EBE3}" name="11" dataDxfId="56" totalsRowDxfId="55"/>
    <tableColumn id="13" xr3:uid="{98D1F256-B8FA-40FC-8556-254BA64E790C}" name="12" dataDxfId="54" totalsRowDxfId="53"/>
    <tableColumn id="14" xr3:uid="{478BD18F-7107-4991-BBFC-ABF729ACA006}" name="13" dataDxfId="52" totalsRowDxfId="51"/>
    <tableColumn id="15" xr3:uid="{20783B07-A307-42E2-9906-A32070423D25}" name="14" dataDxfId="50" totalsRowDxfId="49">
      <calculatedColumnFormula>O52</calculatedColumnFormula>
    </tableColumn>
    <tableColumn id="16" xr3:uid="{6207E408-2D92-4147-A1C0-8C809C29ABCF}" name="15" dataDxfId="48" totalsRowDxfId="47"/>
    <tableColumn id="17" xr3:uid="{D76C5F20-0626-4364-97D9-E46E26B797E7}" name="16" dataDxfId="46" totalsRowDxfId="45"/>
    <tableColumn id="18" xr3:uid="{ADEE4B04-C21F-4DC0-93AD-0E4F0F1173D0}" name="17" dataDxfId="44" totalsRowDxfId="43">
      <calculatedColumnFormula>R52</calculatedColumnFormula>
    </tableColumn>
    <tableColumn id="19" xr3:uid="{620D1BA8-86C8-4DB1-A10C-C63F52D2BDDE}" name="18" dataDxfId="42" totalsRowDxfId="41"/>
    <tableColumn id="20" xr3:uid="{457E3AB3-F944-475E-87A7-59FD1656DCF6}" name="19" dataDxfId="40" totalsRowDxfId="39"/>
    <tableColumn id="21" xr3:uid="{EA750551-5F1E-4AD2-B105-238D28A4DC7F}" name="20" dataDxfId="38" totalsRowDxfId="37"/>
    <tableColumn id="22" xr3:uid="{B946EA54-91D7-4335-966F-7D1CBA541BDB}" name="21" dataDxfId="36" totalsRowDxfId="35"/>
    <tableColumn id="23" xr3:uid="{0931D6E5-F817-40E8-8923-DDD7C1CCC50C}" name="22" dataDxfId="34" totalsRowDxfId="33"/>
    <tableColumn id="24" xr3:uid="{235B4227-40F8-44A6-A06F-9B70F6FE0532}" name="23" dataDxfId="32" totalsRowDxfId="31"/>
    <tableColumn id="25" xr3:uid="{A9448732-7D8D-499E-9A5C-A6EDC63B40C3}" name="24" dataDxfId="30" totalsRowDxfId="29"/>
  </tableColumns>
  <tableStyleInfo name="TableStyleMedium14"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8689A7B1-6D96-4A8E-96BE-EFE4E301FA8C}" name="Tabell167" displayName="Tabell167" ref="B21:Z29" totalsRowShown="0" headerRowDxfId="28" dataDxfId="26" headerRowBorderDxfId="27" tableBorderDxfId="25">
  <tableColumns count="25">
    <tableColumn id="1" xr3:uid="{83F67247-21C5-4F8B-B347-91474094F9A8}" name="Klockan" dataDxfId="24"/>
    <tableColumn id="26" xr3:uid="{3EBD7249-A55B-4F97-9E83-26FCE9E4569B}" name="1" dataDxfId="23">
      <calculatedColumnFormula>'Steg 7'!$G7</calculatedColumnFormula>
    </tableColumn>
    <tableColumn id="2" xr3:uid="{D15B857D-918D-411A-B71E-1059C81C0A0A}" name="2" dataDxfId="22"/>
    <tableColumn id="3" xr3:uid="{E295ADD1-149A-4583-86FB-110D3D4B9552}" name="3" dataDxfId="21"/>
    <tableColumn id="4" xr3:uid="{D01316E2-E4A5-4294-9137-D690AD39D276}" name="4" dataDxfId="20"/>
    <tableColumn id="5" xr3:uid="{69B36520-989F-47D7-8AB0-4B0D848353B1}" name="5" dataDxfId="19"/>
    <tableColumn id="6" xr3:uid="{98A32B41-8687-4DCB-B45B-8FCFF7E9C9BD}" name="6" dataDxfId="18"/>
    <tableColumn id="7" xr3:uid="{FB4D0F40-5ACA-42F2-B8A8-D26109D0462C}" name="7" dataDxfId="17"/>
    <tableColumn id="8" xr3:uid="{10EFCCD5-A124-475B-BCFE-DF8032DDF9C4}" name="8" dataDxfId="16"/>
    <tableColumn id="9" xr3:uid="{47B08999-A736-4C71-A471-2B2A0DA284D0}" name="9" dataDxfId="15"/>
    <tableColumn id="10" xr3:uid="{7888648B-B40B-456C-961C-3B659B7F8DA2}" name="10" dataDxfId="14"/>
    <tableColumn id="11" xr3:uid="{305D3F22-F091-4F81-B797-4581DD173110}" name="11" dataDxfId="13"/>
    <tableColumn id="12" xr3:uid="{787263CE-DF38-4619-A521-3FDDB93B1206}" name="12" dataDxfId="12"/>
    <tableColumn id="13" xr3:uid="{C8FBF97B-943A-4F8D-91BD-91389C6EF68F}" name="13" dataDxfId="11"/>
    <tableColumn id="14" xr3:uid="{543D0E78-B56B-4583-B049-341BF3C548AF}" name="14" dataDxfId="10"/>
    <tableColumn id="15" xr3:uid="{DF8519E0-E144-4658-80EF-CF27DA47F418}" name="15" dataDxfId="9"/>
    <tableColumn id="16" xr3:uid="{830A98C2-E038-4A81-98B7-62C70DD35AEA}" name="16" dataDxfId="8"/>
    <tableColumn id="17" xr3:uid="{B6CFF77A-2021-4DC6-8D99-09E8497DF040}" name="17" dataDxfId="7"/>
    <tableColumn id="18" xr3:uid="{B7A680DA-E7BF-4FB0-A675-BB595F9F6D9D}" name="18" dataDxfId="6"/>
    <tableColumn id="19" xr3:uid="{B9DD898C-C239-4062-8CAE-BA6E9CD1394D}" name="19" dataDxfId="5"/>
    <tableColumn id="20" xr3:uid="{EC8E9EDD-487C-478E-965A-8F8B79B1A670}" name="20" dataDxfId="4"/>
    <tableColumn id="21" xr3:uid="{2FDC8624-68AB-4D06-A29C-5021D8A0A1E5}" name="21" dataDxfId="3"/>
    <tableColumn id="22" xr3:uid="{6F99258A-E1BC-4BF9-897B-A98327635E01}" name="22" dataDxfId="2"/>
    <tableColumn id="23" xr3:uid="{5BC30360-B4FA-4CDB-AEBD-58606F857CFB}" name="23" dataDxfId="1"/>
    <tableColumn id="24" xr3:uid="{8D055BB9-EC05-4D57-AC8F-44A3D6D8EC81}" name="24" dataDxfId="0"/>
  </tableColumns>
  <tableStyleInfo name="TableStyleMedium14" showFirstColumn="0" showLastColumn="0" showRowStripes="1" showColumnStripes="0"/>
</table>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table" Target="../tables/table2.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vmlDrawing" Target="../drawings/vmlDrawing2.vml"/><Relationship Id="rId7" Type="http://schemas.openxmlformats.org/officeDocument/2006/relationships/ctrlProp" Target="../ctrlProps/ctrlProp3.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omments" Target="../comments3.xml"/><Relationship Id="rId4"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8" Type="http://schemas.openxmlformats.org/officeDocument/2006/relationships/comments" Target="../comments5.xml"/><Relationship Id="rId3" Type="http://schemas.openxmlformats.org/officeDocument/2006/relationships/vmlDrawing" Target="../drawings/vmlDrawing7.vml"/><Relationship Id="rId7" Type="http://schemas.openxmlformats.org/officeDocument/2006/relationships/ctrlProp" Target="../ctrlProps/ctrlProp7.x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comments" Target="../comments6.xml"/><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comments" Target="../comments7.xml"/><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DFA7B0-B8E1-45F4-848E-34328D58DFBE}">
  <sheetPr codeName="Blad3"/>
  <dimension ref="C1:I54"/>
  <sheetViews>
    <sheetView showGridLines="0" tabSelected="1" zoomScale="160" zoomScaleNormal="160" workbookViewId="0">
      <selection activeCell="B2" sqref="B2"/>
    </sheetView>
  </sheetViews>
  <sheetFormatPr defaultRowHeight="15.75" x14ac:dyDescent="0.25"/>
  <cols>
    <col min="1" max="1" width="9.140625" style="3"/>
    <col min="2" max="2" width="7.7109375" style="3" customWidth="1"/>
    <col min="3" max="3" width="7" style="160" bestFit="1" customWidth="1"/>
    <col min="4" max="4" width="1.5703125" style="7" customWidth="1"/>
    <col min="5" max="5" width="65.7109375" style="165" customWidth="1"/>
    <col min="6" max="16384" width="9.140625" style="3"/>
  </cols>
  <sheetData>
    <row r="1" spans="3:9" s="55" customFormat="1" ht="15" customHeight="1" x14ac:dyDescent="0.25">
      <c r="C1" s="161"/>
      <c r="D1" s="5"/>
      <c r="E1" s="162"/>
      <c r="F1" s="54"/>
      <c r="G1" s="54"/>
      <c r="H1" s="54"/>
      <c r="I1" s="54"/>
    </row>
    <row r="2" spans="3:9" s="55" customFormat="1" ht="24.95" customHeight="1" x14ac:dyDescent="0.25">
      <c r="C2" s="161"/>
      <c r="D2" s="5"/>
      <c r="E2" s="163" t="s">
        <v>130</v>
      </c>
      <c r="H2" s="54"/>
      <c r="I2" s="54"/>
    </row>
    <row r="3" spans="3:9" s="55" customFormat="1" ht="20.100000000000001" customHeight="1" x14ac:dyDescent="0.25">
      <c r="C3" s="161"/>
      <c r="D3" s="56"/>
      <c r="E3" s="164" t="s">
        <v>131</v>
      </c>
      <c r="G3" s="54"/>
      <c r="H3" s="54"/>
      <c r="I3" s="54"/>
    </row>
    <row r="19" spans="3:5" x14ac:dyDescent="0.25">
      <c r="E19" s="166" t="s">
        <v>80</v>
      </c>
    </row>
    <row r="20" spans="3:5" ht="31.5" x14ac:dyDescent="0.25">
      <c r="E20" s="167" t="s">
        <v>150</v>
      </c>
    </row>
    <row r="21" spans="3:5" x14ac:dyDescent="0.25">
      <c r="D21" s="4"/>
    </row>
    <row r="22" spans="3:5" ht="15" customHeight="1" x14ac:dyDescent="0.25">
      <c r="C22" s="160" t="s">
        <v>61</v>
      </c>
      <c r="D22" s="4"/>
      <c r="E22" s="168" t="s">
        <v>134</v>
      </c>
    </row>
    <row r="23" spans="3:5" ht="47.25" x14ac:dyDescent="0.25">
      <c r="D23" s="4"/>
      <c r="E23" s="169" t="s">
        <v>135</v>
      </c>
    </row>
    <row r="24" spans="3:5" x14ac:dyDescent="0.25">
      <c r="D24" s="4"/>
    </row>
    <row r="25" spans="3:5" ht="15" customHeight="1" x14ac:dyDescent="0.25">
      <c r="C25" s="160" t="s">
        <v>81</v>
      </c>
      <c r="D25" s="4"/>
      <c r="E25" s="168" t="s">
        <v>136</v>
      </c>
    </row>
    <row r="26" spans="3:5" ht="63" x14ac:dyDescent="0.25">
      <c r="D26" s="4"/>
      <c r="E26" s="169" t="s">
        <v>137</v>
      </c>
    </row>
    <row r="27" spans="3:5" x14ac:dyDescent="0.25">
      <c r="D27" s="4"/>
    </row>
    <row r="28" spans="3:5" ht="15" customHeight="1" x14ac:dyDescent="0.25">
      <c r="C28" s="160" t="s">
        <v>62</v>
      </c>
      <c r="D28" s="3"/>
      <c r="E28" s="168" t="s">
        <v>138</v>
      </c>
    </row>
    <row r="29" spans="3:5" ht="78.75" x14ac:dyDescent="0.25">
      <c r="D29" s="4"/>
      <c r="E29" s="169" t="s">
        <v>159</v>
      </c>
    </row>
    <row r="30" spans="3:5" ht="126" x14ac:dyDescent="0.25">
      <c r="D30" s="4"/>
      <c r="E30" s="169" t="s">
        <v>157</v>
      </c>
    </row>
    <row r="31" spans="3:5" ht="47.25" x14ac:dyDescent="0.25">
      <c r="D31" s="4"/>
      <c r="E31" s="169" t="s">
        <v>158</v>
      </c>
    </row>
    <row r="32" spans="3:5" x14ac:dyDescent="0.25">
      <c r="D32" s="4"/>
    </row>
    <row r="33" spans="3:5" ht="15" customHeight="1" x14ac:dyDescent="0.25">
      <c r="C33" s="160" t="s">
        <v>63</v>
      </c>
      <c r="D33" s="3"/>
      <c r="E33" s="168" t="s">
        <v>142</v>
      </c>
    </row>
    <row r="34" spans="3:5" ht="75.75" customHeight="1" x14ac:dyDescent="0.25">
      <c r="D34" s="4"/>
      <c r="E34" s="169" t="s">
        <v>141</v>
      </c>
    </row>
    <row r="35" spans="3:5" ht="12" customHeight="1" x14ac:dyDescent="0.25">
      <c r="D35" s="4"/>
    </row>
    <row r="36" spans="3:5" ht="15" customHeight="1" x14ac:dyDescent="0.25">
      <c r="C36" s="160" t="s">
        <v>64</v>
      </c>
      <c r="D36" s="3"/>
      <c r="E36" s="168" t="s">
        <v>139</v>
      </c>
    </row>
    <row r="37" spans="3:5" ht="94.5" x14ac:dyDescent="0.25">
      <c r="D37" s="4"/>
      <c r="E37" s="170" t="s">
        <v>148</v>
      </c>
    </row>
    <row r="38" spans="3:5" ht="63" x14ac:dyDescent="0.25">
      <c r="D38" s="4"/>
      <c r="E38" s="170" t="s">
        <v>151</v>
      </c>
    </row>
    <row r="39" spans="3:5" ht="47.25" x14ac:dyDescent="0.25">
      <c r="D39" s="4"/>
      <c r="E39" s="170" t="s">
        <v>152</v>
      </c>
    </row>
    <row r="40" spans="3:5" ht="94.5" x14ac:dyDescent="0.25">
      <c r="D40" s="4"/>
      <c r="E40" s="170" t="s">
        <v>153</v>
      </c>
    </row>
    <row r="41" spans="3:5" ht="63" customHeight="1" x14ac:dyDescent="0.25">
      <c r="D41" s="4"/>
      <c r="E41" s="170" t="s">
        <v>154</v>
      </c>
    </row>
    <row r="42" spans="3:5" ht="47.25" x14ac:dyDescent="0.25">
      <c r="D42" s="4"/>
      <c r="E42" s="170" t="s">
        <v>155</v>
      </c>
    </row>
    <row r="43" spans="3:5" ht="47.25" x14ac:dyDescent="0.25">
      <c r="D43" s="4"/>
      <c r="E43" s="170" t="s">
        <v>156</v>
      </c>
    </row>
    <row r="44" spans="3:5" x14ac:dyDescent="0.25">
      <c r="D44" s="4"/>
      <c r="E44" s="170"/>
    </row>
    <row r="45" spans="3:5" x14ac:dyDescent="0.25">
      <c r="D45" s="4"/>
    </row>
    <row r="46" spans="3:5" ht="15" customHeight="1" x14ac:dyDescent="0.25">
      <c r="C46" s="160" t="s">
        <v>65</v>
      </c>
      <c r="D46" s="3"/>
      <c r="E46" s="168" t="s">
        <v>140</v>
      </c>
    </row>
    <row r="47" spans="3:5" ht="63" x14ac:dyDescent="0.25">
      <c r="D47" s="4"/>
      <c r="E47" s="169" t="s">
        <v>84</v>
      </c>
    </row>
    <row r="48" spans="3:5" x14ac:dyDescent="0.25">
      <c r="D48" s="4"/>
      <c r="E48" s="169"/>
    </row>
    <row r="49" spans="3:5" ht="78" customHeight="1" x14ac:dyDescent="0.25">
      <c r="D49" s="6"/>
      <c r="E49" s="165" t="s">
        <v>178</v>
      </c>
    </row>
    <row r="51" spans="3:5" ht="15" customHeight="1" x14ac:dyDescent="0.25">
      <c r="C51" s="160" t="s">
        <v>66</v>
      </c>
      <c r="D51" s="3"/>
      <c r="E51" s="168" t="s">
        <v>143</v>
      </c>
    </row>
    <row r="52" spans="3:5" ht="63" x14ac:dyDescent="0.25">
      <c r="D52" s="4"/>
      <c r="E52" s="169" t="s">
        <v>85</v>
      </c>
    </row>
    <row r="53" spans="3:5" x14ac:dyDescent="0.25">
      <c r="D53" s="6"/>
    </row>
    <row r="54" spans="3:5" ht="31.5" x14ac:dyDescent="0.25">
      <c r="E54" s="165" t="s">
        <v>177</v>
      </c>
    </row>
  </sheetData>
  <sheetProtection algorithmName="SHA-512" hashValue="Q9u0SBVu9ZJAtpNm1dWyqoG1lyrtPDaYxUdUqKQqtcQeybKVUVUDnaZ7guOB0tFc/zW7f+8k0egBl31sbYjqow==" saltValue="YJ4aRndWs8FJXAKB7FCC8A==" spinCount="100000" sheet="1" objects="1" scenarios="1"/>
  <pageMargins left="0.59055118110236227" right="0.39370078740157483" top="0.39370078740157483" bottom="0.19685039370078741" header="0.31496062992125984" footer="0.31496062992125984"/>
  <pageSetup paperSize="9" orientation="portrait" r:id="rId1"/>
  <rowBreaks count="1" manualBreakCount="1">
    <brk id="32"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93D75F-12D1-469B-913E-6AD4CE7F1CA6}">
  <dimension ref="A1:Z163"/>
  <sheetViews>
    <sheetView showGridLines="0" topLeftCell="A10" zoomScale="120" zoomScaleNormal="120" workbookViewId="0">
      <selection activeCell="B2" sqref="B2"/>
    </sheetView>
  </sheetViews>
  <sheetFormatPr defaultRowHeight="20.100000000000001" customHeight="1" x14ac:dyDescent="0.2"/>
  <cols>
    <col min="1" max="1" width="0.85546875" style="9" customWidth="1"/>
    <col min="2" max="2" width="15.28515625" style="11" customWidth="1"/>
    <col min="3" max="11" width="5.28515625" style="8" customWidth="1"/>
    <col min="12" max="12" width="5.28515625" style="9" customWidth="1"/>
    <col min="13" max="15" width="5.28515625" style="8" customWidth="1"/>
    <col min="16" max="26" width="5.28515625" style="9" customWidth="1"/>
    <col min="27" max="27" width="0.85546875" style="9" customWidth="1"/>
    <col min="28" max="16384" width="9.140625" style="9"/>
  </cols>
  <sheetData>
    <row r="1" spans="2:25" s="75" customFormat="1" ht="15" customHeight="1" x14ac:dyDescent="0.3">
      <c r="B1" s="73"/>
      <c r="C1" s="73"/>
      <c r="D1" s="73"/>
      <c r="E1" s="73"/>
      <c r="F1" s="74"/>
      <c r="G1" s="74"/>
      <c r="H1" s="74"/>
      <c r="I1" s="74"/>
    </row>
    <row r="2" spans="2:25" s="77" customFormat="1" ht="24.95" customHeight="1" x14ac:dyDescent="0.5">
      <c r="B2" s="76"/>
      <c r="C2" s="76"/>
      <c r="F2" s="57" t="s">
        <v>130</v>
      </c>
      <c r="H2" s="78"/>
      <c r="I2" s="78"/>
    </row>
    <row r="3" spans="2:25" s="77" customFormat="1" ht="20.100000000000001" customHeight="1" x14ac:dyDescent="0.3">
      <c r="B3" s="79"/>
      <c r="C3" s="79"/>
      <c r="F3" s="58" t="s">
        <v>131</v>
      </c>
      <c r="G3" s="78"/>
      <c r="H3" s="78"/>
      <c r="I3" s="78"/>
    </row>
    <row r="4" spans="2:25" ht="18.95" customHeight="1" x14ac:dyDescent="0.2"/>
    <row r="5" spans="2:25" ht="18.95" customHeight="1" x14ac:dyDescent="0.2">
      <c r="C5" s="42"/>
      <c r="D5" s="42"/>
      <c r="E5" s="42"/>
      <c r="F5" s="42"/>
      <c r="L5" s="8"/>
      <c r="P5" s="8"/>
      <c r="Q5" s="8"/>
      <c r="R5" s="8"/>
      <c r="S5" s="8"/>
      <c r="T5" s="8"/>
      <c r="U5" s="8"/>
      <c r="V5" s="8"/>
    </row>
    <row r="6" spans="2:25" ht="18.95" customHeight="1" x14ac:dyDescent="0.2">
      <c r="C6" s="11"/>
      <c r="L6" s="8"/>
      <c r="P6" s="8"/>
      <c r="Q6" s="8"/>
      <c r="R6" s="8"/>
      <c r="S6" s="8"/>
      <c r="T6" s="8"/>
      <c r="U6" s="8"/>
      <c r="V6" s="8"/>
    </row>
    <row r="7" spans="2:25" ht="18.95" customHeight="1" x14ac:dyDescent="0.2">
      <c r="B7" s="2"/>
      <c r="C7" s="2"/>
      <c r="L7" s="8"/>
      <c r="P7" s="8"/>
      <c r="Q7" s="8"/>
      <c r="R7" s="8"/>
      <c r="S7" s="8"/>
      <c r="T7" s="8"/>
      <c r="U7" s="8"/>
      <c r="V7" s="8"/>
      <c r="X7" s="12"/>
      <c r="Y7" s="12"/>
    </row>
    <row r="8" spans="2:25" ht="18.95" customHeight="1" x14ac:dyDescent="0.2">
      <c r="B8" s="1"/>
      <c r="C8" s="11"/>
      <c r="L8" s="8"/>
      <c r="P8" s="8"/>
      <c r="Q8" s="8"/>
      <c r="R8" s="8"/>
      <c r="S8" s="8"/>
      <c r="T8" s="8"/>
      <c r="U8" s="8"/>
      <c r="V8" s="8"/>
      <c r="X8" s="12"/>
      <c r="Y8" s="12"/>
    </row>
    <row r="9" spans="2:25" ht="18.95" customHeight="1" x14ac:dyDescent="0.2">
      <c r="B9" s="2"/>
      <c r="C9" s="2"/>
      <c r="L9" s="8"/>
      <c r="P9" s="8"/>
      <c r="Q9" s="8"/>
      <c r="R9" s="8"/>
      <c r="S9" s="8"/>
      <c r="T9" s="8"/>
      <c r="U9" s="8"/>
      <c r="V9" s="8"/>
      <c r="X9" s="12"/>
      <c r="Y9" s="12"/>
    </row>
    <row r="10" spans="2:25" ht="18.95" customHeight="1" x14ac:dyDescent="0.2">
      <c r="C10" s="11"/>
      <c r="L10" s="8"/>
      <c r="P10" s="8"/>
      <c r="Q10" s="8"/>
      <c r="R10" s="8"/>
      <c r="S10" s="8"/>
      <c r="T10" s="8"/>
      <c r="U10" s="8"/>
      <c r="V10" s="8"/>
      <c r="X10" s="12"/>
      <c r="Y10" s="12"/>
    </row>
    <row r="11" spans="2:25" ht="18.95" customHeight="1" x14ac:dyDescent="0.2">
      <c r="B11" s="2"/>
      <c r="C11" s="2"/>
      <c r="L11" s="8"/>
      <c r="P11" s="8"/>
      <c r="Q11" s="8"/>
      <c r="R11" s="8"/>
      <c r="S11" s="8"/>
      <c r="T11" s="8"/>
      <c r="U11" s="8"/>
      <c r="V11" s="8"/>
      <c r="X11" s="12"/>
      <c r="Y11" s="12"/>
    </row>
    <row r="12" spans="2:25" ht="18.95" customHeight="1" x14ac:dyDescent="0.2">
      <c r="L12" s="8"/>
      <c r="P12" s="8"/>
      <c r="Q12" s="8"/>
      <c r="R12" s="8"/>
      <c r="S12" s="8"/>
      <c r="T12" s="8"/>
      <c r="U12" s="8"/>
      <c r="V12" s="8"/>
      <c r="X12" s="12"/>
      <c r="Y12" s="12"/>
    </row>
    <row r="13" spans="2:25" ht="18.95" customHeight="1" x14ac:dyDescent="0.2">
      <c r="L13" s="8"/>
      <c r="P13" s="8"/>
      <c r="Q13" s="8"/>
      <c r="R13" s="8"/>
      <c r="S13" s="8"/>
      <c r="T13" s="8"/>
      <c r="U13" s="8"/>
      <c r="V13" s="8"/>
      <c r="X13" s="12"/>
      <c r="Y13" s="12"/>
    </row>
    <row r="14" spans="2:25" ht="18.95" customHeight="1" x14ac:dyDescent="0.2">
      <c r="L14" s="8"/>
      <c r="P14" s="8"/>
      <c r="Q14" s="8"/>
      <c r="R14" s="8"/>
      <c r="S14" s="8"/>
      <c r="T14" s="8"/>
      <c r="U14" s="8"/>
      <c r="V14" s="8"/>
    </row>
    <row r="15" spans="2:25" ht="18.95" customHeight="1" x14ac:dyDescent="0.2">
      <c r="L15" s="8"/>
      <c r="P15" s="8"/>
      <c r="Q15" s="8"/>
      <c r="R15" s="8"/>
      <c r="S15" s="8"/>
      <c r="T15" s="8"/>
      <c r="U15" s="8"/>
      <c r="V15" s="8"/>
    </row>
    <row r="16" spans="2:25" ht="18.95" customHeight="1" x14ac:dyDescent="0.2">
      <c r="L16" s="8"/>
      <c r="P16" s="8"/>
      <c r="Q16" s="8"/>
      <c r="R16" s="8"/>
      <c r="S16" s="8"/>
      <c r="T16" s="8"/>
      <c r="U16" s="8"/>
      <c r="V16" s="8"/>
    </row>
    <row r="17" spans="1:26" ht="18.95" customHeight="1" x14ac:dyDescent="0.2">
      <c r="L17" s="8"/>
      <c r="P17" s="8"/>
      <c r="Q17" s="8"/>
      <c r="R17" s="8"/>
      <c r="S17" s="8"/>
      <c r="T17" s="8"/>
      <c r="U17" s="8"/>
      <c r="V17" s="8"/>
    </row>
    <row r="18" spans="1:26" ht="18.95" customHeight="1" x14ac:dyDescent="0.2">
      <c r="L18" s="8"/>
      <c r="P18" s="8"/>
      <c r="Q18" s="8"/>
      <c r="R18" s="8"/>
      <c r="S18" s="8"/>
      <c r="T18" s="8"/>
      <c r="U18" s="8"/>
      <c r="V18" s="8"/>
    </row>
    <row r="19" spans="1:26" s="8" customFormat="1" ht="18.95" customHeight="1" thickBot="1" x14ac:dyDescent="0.35">
      <c r="B19" s="43" t="s">
        <v>116</v>
      </c>
      <c r="L19" s="9"/>
    </row>
    <row r="20" spans="1:26" s="8" customFormat="1" ht="18.95" customHeight="1" x14ac:dyDescent="0.2">
      <c r="B20" s="29"/>
      <c r="C20" s="30" t="s">
        <v>54</v>
      </c>
      <c r="D20" s="31"/>
      <c r="E20" s="31"/>
      <c r="F20" s="31"/>
      <c r="G20" s="31"/>
      <c r="H20" s="31"/>
      <c r="I20" s="31"/>
      <c r="J20" s="31"/>
      <c r="K20" s="32"/>
      <c r="L20" s="30" t="s">
        <v>53</v>
      </c>
      <c r="M20" s="31"/>
      <c r="N20" s="31"/>
      <c r="O20" s="32"/>
      <c r="P20" s="30" t="s">
        <v>51</v>
      </c>
      <c r="Q20" s="31"/>
      <c r="R20" s="32"/>
      <c r="S20" s="30" t="s">
        <v>52</v>
      </c>
      <c r="T20" s="31"/>
      <c r="U20" s="32"/>
      <c r="V20" s="30" t="s">
        <v>54</v>
      </c>
      <c r="W20" s="31"/>
      <c r="X20" s="31"/>
      <c r="Y20" s="31"/>
      <c r="Z20" s="32"/>
    </row>
    <row r="21" spans="1:26" s="8" customFormat="1" ht="18.95" customHeight="1" thickBot="1" x14ac:dyDescent="0.25">
      <c r="B21" s="33" t="s">
        <v>86</v>
      </c>
      <c r="C21" s="34" t="s">
        <v>87</v>
      </c>
      <c r="D21" s="35" t="s">
        <v>88</v>
      </c>
      <c r="E21" s="35" t="s">
        <v>89</v>
      </c>
      <c r="F21" s="35" t="s">
        <v>90</v>
      </c>
      <c r="G21" s="35" t="s">
        <v>91</v>
      </c>
      <c r="H21" s="35" t="s">
        <v>92</v>
      </c>
      <c r="I21" s="35" t="s">
        <v>93</v>
      </c>
      <c r="J21" s="35" t="s">
        <v>94</v>
      </c>
      <c r="K21" s="36" t="s">
        <v>95</v>
      </c>
      <c r="L21" s="34" t="s">
        <v>96</v>
      </c>
      <c r="M21" s="35" t="s">
        <v>97</v>
      </c>
      <c r="N21" s="35" t="s">
        <v>98</v>
      </c>
      <c r="O21" s="36" t="s">
        <v>99</v>
      </c>
      <c r="P21" s="34" t="s">
        <v>100</v>
      </c>
      <c r="Q21" s="35" t="s">
        <v>101</v>
      </c>
      <c r="R21" s="36" t="s">
        <v>102</v>
      </c>
      <c r="S21" s="34" t="s">
        <v>103</v>
      </c>
      <c r="T21" s="35" t="s">
        <v>104</v>
      </c>
      <c r="U21" s="36" t="s">
        <v>105</v>
      </c>
      <c r="V21" s="34" t="s">
        <v>106</v>
      </c>
      <c r="W21" s="35" t="s">
        <v>107</v>
      </c>
      <c r="X21" s="35" t="s">
        <v>108</v>
      </c>
      <c r="Y21" s="35" t="s">
        <v>109</v>
      </c>
      <c r="Z21" s="36" t="s">
        <v>110</v>
      </c>
    </row>
    <row r="22" spans="1:26" s="8" customFormat="1" ht="18.95" customHeight="1" thickTop="1" x14ac:dyDescent="0.2">
      <c r="B22" s="25" t="s">
        <v>4</v>
      </c>
      <c r="C22" s="26" t="str">
        <f>'Steg 7'!$G7</f>
        <v xml:space="preserve"> </v>
      </c>
      <c r="D22" s="27" t="str">
        <f>'Steg 7'!$G7</f>
        <v xml:space="preserve"> </v>
      </c>
      <c r="E22" s="27" t="str">
        <f>'Steg 7'!$G7</f>
        <v xml:space="preserve"> </v>
      </c>
      <c r="F22" s="27" t="str">
        <f>'Steg 7'!$G7</f>
        <v xml:space="preserve"> </v>
      </c>
      <c r="G22" s="27" t="str">
        <f>'Steg 7'!$G7</f>
        <v xml:space="preserve"> </v>
      </c>
      <c r="H22" s="27" t="str">
        <f>'Steg 7'!$G7</f>
        <v xml:space="preserve"> </v>
      </c>
      <c r="I22" s="27" t="str">
        <f>'Steg 7'!$G7</f>
        <v xml:space="preserve"> </v>
      </c>
      <c r="J22" s="27" t="str">
        <f>'Steg 7'!$G7</f>
        <v xml:space="preserve"> </v>
      </c>
      <c r="K22" s="28" t="str">
        <f>'Steg 7'!$G7</f>
        <v xml:space="preserve"> </v>
      </c>
      <c r="L22" s="26" t="str">
        <f>'Steg 7'!$G7</f>
        <v xml:space="preserve"> </v>
      </c>
      <c r="M22" s="27" t="str">
        <f>'Steg 7'!$G7</f>
        <v xml:space="preserve"> </v>
      </c>
      <c r="N22" s="27" t="str">
        <f>'Steg 7'!$G7</f>
        <v xml:space="preserve"> </v>
      </c>
      <c r="O22" s="28" t="str">
        <f>'Steg 7'!$G7</f>
        <v xml:space="preserve"> </v>
      </c>
      <c r="P22" s="26" t="str">
        <f>'Steg 7'!$G7</f>
        <v xml:space="preserve"> </v>
      </c>
      <c r="Q22" s="27" t="str">
        <f>'Steg 7'!$G7</f>
        <v xml:space="preserve"> </v>
      </c>
      <c r="R22" s="28" t="str">
        <f>'Steg 7'!$G7</f>
        <v xml:space="preserve"> </v>
      </c>
      <c r="S22" s="26" t="str">
        <f>'Steg 7'!$G7</f>
        <v xml:space="preserve"> </v>
      </c>
      <c r="T22" s="27" t="str">
        <f>'Steg 7'!$G7</f>
        <v xml:space="preserve"> </v>
      </c>
      <c r="U22" s="28" t="str">
        <f>'Steg 7'!$G7</f>
        <v xml:space="preserve"> </v>
      </c>
      <c r="V22" s="26" t="str">
        <f>'Steg 7'!$G7</f>
        <v xml:space="preserve"> </v>
      </c>
      <c r="W22" s="27" t="str">
        <f>'Steg 7'!$G7</f>
        <v xml:space="preserve"> </v>
      </c>
      <c r="X22" s="27" t="str">
        <f>'Steg 7'!$G7</f>
        <v xml:space="preserve"> </v>
      </c>
      <c r="Y22" s="27" t="str">
        <f>'Steg 7'!$G7</f>
        <v xml:space="preserve"> </v>
      </c>
      <c r="Z22" s="28" t="str">
        <f>'Steg 7'!$G7</f>
        <v xml:space="preserve"> </v>
      </c>
    </row>
    <row r="23" spans="1:26" s="8" customFormat="1" ht="18.95" customHeight="1" x14ac:dyDescent="0.2">
      <c r="B23" s="21" t="s">
        <v>5</v>
      </c>
      <c r="C23" s="22" t="str">
        <f>'Steg 7'!$G8</f>
        <v xml:space="preserve"> </v>
      </c>
      <c r="D23" s="23" t="str">
        <f>'Steg 7'!$G8</f>
        <v xml:space="preserve"> </v>
      </c>
      <c r="E23" s="23" t="str">
        <f>'Steg 7'!$G8</f>
        <v xml:space="preserve"> </v>
      </c>
      <c r="F23" s="23" t="str">
        <f>'Steg 7'!$G8</f>
        <v xml:space="preserve"> </v>
      </c>
      <c r="G23" s="23" t="str">
        <f>'Steg 7'!$G8</f>
        <v xml:space="preserve"> </v>
      </c>
      <c r="H23" s="23" t="str">
        <f>'Steg 7'!$G8</f>
        <v xml:space="preserve"> </v>
      </c>
      <c r="I23" s="23" t="str">
        <f>'Steg 7'!$G8</f>
        <v xml:space="preserve"> </v>
      </c>
      <c r="J23" s="23" t="str">
        <f>'Steg 7'!$G8</f>
        <v xml:space="preserve"> </v>
      </c>
      <c r="K23" s="24" t="str">
        <f>'Steg 7'!$G8</f>
        <v xml:space="preserve"> </v>
      </c>
      <c r="L23" s="22" t="str">
        <f>'Steg 7'!$G8</f>
        <v xml:space="preserve"> </v>
      </c>
      <c r="M23" s="23" t="str">
        <f>'Steg 7'!$G8</f>
        <v xml:space="preserve"> </v>
      </c>
      <c r="N23" s="23" t="str">
        <f>'Steg 7'!$G8</f>
        <v xml:space="preserve"> </v>
      </c>
      <c r="O23" s="24" t="str">
        <f>'Steg 7'!$G8</f>
        <v xml:space="preserve"> </v>
      </c>
      <c r="P23" s="22" t="str">
        <f>'Steg 7'!$G8</f>
        <v xml:space="preserve"> </v>
      </c>
      <c r="Q23" s="23" t="str">
        <f>'Steg 7'!$G8</f>
        <v xml:space="preserve"> </v>
      </c>
      <c r="R23" s="24" t="str">
        <f>'Steg 7'!$G8</f>
        <v xml:space="preserve"> </v>
      </c>
      <c r="S23" s="22" t="str">
        <f>'Steg 7'!$G8</f>
        <v xml:space="preserve"> </v>
      </c>
      <c r="T23" s="23" t="str">
        <f>'Steg 7'!$G8</f>
        <v xml:space="preserve"> </v>
      </c>
      <c r="U23" s="24" t="str">
        <f>'Steg 7'!$G8</f>
        <v xml:space="preserve"> </v>
      </c>
      <c r="V23" s="22" t="str">
        <f>'Steg 7'!$G8</f>
        <v xml:space="preserve"> </v>
      </c>
      <c r="W23" s="23" t="str">
        <f>'Steg 7'!$G8</f>
        <v xml:space="preserve"> </v>
      </c>
      <c r="X23" s="23" t="str">
        <f>'Steg 7'!$G8</f>
        <v xml:space="preserve"> </v>
      </c>
      <c r="Y23" s="23" t="str">
        <f>'Steg 7'!$G8</f>
        <v xml:space="preserve"> </v>
      </c>
      <c r="Z23" s="24" t="str">
        <f>'Steg 7'!$G8</f>
        <v xml:space="preserve"> </v>
      </c>
    </row>
    <row r="24" spans="1:26" s="8" customFormat="1" ht="18.95" customHeight="1" x14ac:dyDescent="0.2">
      <c r="B24" s="25" t="s">
        <v>6</v>
      </c>
      <c r="C24" s="26" t="str">
        <f>'Steg 7'!$G9</f>
        <v xml:space="preserve"> </v>
      </c>
      <c r="D24" s="27" t="str">
        <f>'Steg 7'!$G9</f>
        <v xml:space="preserve"> </v>
      </c>
      <c r="E24" s="27" t="str">
        <f>'Steg 7'!$G9</f>
        <v xml:space="preserve"> </v>
      </c>
      <c r="F24" s="27" t="str">
        <f>'Steg 7'!$G9</f>
        <v xml:space="preserve"> </v>
      </c>
      <c r="G24" s="27" t="str">
        <f>'Steg 7'!$G9</f>
        <v xml:space="preserve"> </v>
      </c>
      <c r="H24" s="27" t="str">
        <f>'Steg 7'!$G9</f>
        <v xml:space="preserve"> </v>
      </c>
      <c r="I24" s="27" t="str">
        <f>'Steg 7'!$G9</f>
        <v xml:space="preserve"> </v>
      </c>
      <c r="J24" s="27" t="str">
        <f>'Steg 7'!$G9</f>
        <v xml:space="preserve"> </v>
      </c>
      <c r="K24" s="28" t="str">
        <f>'Steg 7'!$G9</f>
        <v xml:space="preserve"> </v>
      </c>
      <c r="L24" s="26" t="str">
        <f>'Steg 7'!$G9</f>
        <v xml:space="preserve"> </v>
      </c>
      <c r="M24" s="27" t="str">
        <f>'Steg 7'!$G9</f>
        <v xml:space="preserve"> </v>
      </c>
      <c r="N24" s="27" t="str">
        <f>'Steg 7'!$G9</f>
        <v xml:space="preserve"> </v>
      </c>
      <c r="O24" s="28" t="str">
        <f>'Steg 7'!$G9</f>
        <v xml:space="preserve"> </v>
      </c>
      <c r="P24" s="26" t="str">
        <f>'Steg 7'!$G9</f>
        <v xml:space="preserve"> </v>
      </c>
      <c r="Q24" s="27" t="str">
        <f>'Steg 7'!$G9</f>
        <v xml:space="preserve"> </v>
      </c>
      <c r="R24" s="28" t="str">
        <f>'Steg 7'!$G9</f>
        <v xml:space="preserve"> </v>
      </c>
      <c r="S24" s="26" t="str">
        <f>'Steg 7'!$G9</f>
        <v xml:space="preserve"> </v>
      </c>
      <c r="T24" s="27" t="str">
        <f>'Steg 7'!$G9</f>
        <v xml:space="preserve"> </v>
      </c>
      <c r="U24" s="28" t="str">
        <f>'Steg 7'!$G9</f>
        <v xml:space="preserve"> </v>
      </c>
      <c r="V24" s="26" t="str">
        <f>'Steg 7'!$G9</f>
        <v xml:space="preserve"> </v>
      </c>
      <c r="W24" s="27" t="str">
        <f>'Steg 7'!$G9</f>
        <v xml:space="preserve"> </v>
      </c>
      <c r="X24" s="27" t="str">
        <f>'Steg 7'!$G9</f>
        <v xml:space="preserve"> </v>
      </c>
      <c r="Y24" s="27" t="str">
        <f>'Steg 7'!$G9</f>
        <v xml:space="preserve"> </v>
      </c>
      <c r="Z24" s="28" t="str">
        <f>'Steg 7'!$G9</f>
        <v xml:space="preserve"> </v>
      </c>
    </row>
    <row r="25" spans="1:26" s="8" customFormat="1" ht="18.95" customHeight="1" x14ac:dyDescent="0.2">
      <c r="B25" s="21" t="s">
        <v>7</v>
      </c>
      <c r="C25" s="22" t="str">
        <f>'Steg 7'!$G10</f>
        <v xml:space="preserve"> </v>
      </c>
      <c r="D25" s="23" t="str">
        <f>'Steg 7'!$G10</f>
        <v xml:space="preserve"> </v>
      </c>
      <c r="E25" s="23" t="str">
        <f>'Steg 7'!$G10</f>
        <v xml:space="preserve"> </v>
      </c>
      <c r="F25" s="23" t="str">
        <f>'Steg 7'!$G10</f>
        <v xml:space="preserve"> </v>
      </c>
      <c r="G25" s="23" t="str">
        <f>'Steg 7'!$G10</f>
        <v xml:space="preserve"> </v>
      </c>
      <c r="H25" s="23" t="str">
        <f>'Steg 7'!$G10</f>
        <v xml:space="preserve"> </v>
      </c>
      <c r="I25" s="23" t="str">
        <f>'Steg 7'!$G10</f>
        <v xml:space="preserve"> </v>
      </c>
      <c r="J25" s="23" t="str">
        <f>'Steg 7'!$G10</f>
        <v xml:space="preserve"> </v>
      </c>
      <c r="K25" s="24" t="str">
        <f>'Steg 7'!$G10</f>
        <v xml:space="preserve"> </v>
      </c>
      <c r="L25" s="22" t="str">
        <f>'Steg 7'!$G10</f>
        <v xml:space="preserve"> </v>
      </c>
      <c r="M25" s="23" t="str">
        <f>'Steg 7'!$G10</f>
        <v xml:space="preserve"> </v>
      </c>
      <c r="N25" s="23" t="str">
        <f>'Steg 7'!$G10</f>
        <v xml:space="preserve"> </v>
      </c>
      <c r="O25" s="24" t="str">
        <f>'Steg 7'!$G10</f>
        <v xml:space="preserve"> </v>
      </c>
      <c r="P25" s="22" t="str">
        <f>'Steg 7'!$G10</f>
        <v xml:space="preserve"> </v>
      </c>
      <c r="Q25" s="23" t="str">
        <f>'Steg 7'!$G10</f>
        <v xml:space="preserve"> </v>
      </c>
      <c r="R25" s="24" t="str">
        <f>'Steg 7'!$G10</f>
        <v xml:space="preserve"> </v>
      </c>
      <c r="S25" s="22" t="str">
        <f>'Steg 7'!$G10</f>
        <v xml:space="preserve"> </v>
      </c>
      <c r="T25" s="23" t="str">
        <f>'Steg 7'!$G10</f>
        <v xml:space="preserve"> </v>
      </c>
      <c r="U25" s="24" t="str">
        <f>'Steg 7'!$G10</f>
        <v xml:space="preserve"> </v>
      </c>
      <c r="V25" s="22" t="str">
        <f>'Steg 7'!$G10</f>
        <v xml:space="preserve"> </v>
      </c>
      <c r="W25" s="23" t="str">
        <f>'Steg 7'!$G10</f>
        <v xml:space="preserve"> </v>
      </c>
      <c r="X25" s="23" t="str">
        <f>'Steg 7'!$G10</f>
        <v xml:space="preserve"> </v>
      </c>
      <c r="Y25" s="23" t="str">
        <f>'Steg 7'!$G10</f>
        <v xml:space="preserve"> </v>
      </c>
      <c r="Z25" s="24" t="str">
        <f>'Steg 7'!$G10</f>
        <v xml:space="preserve"> </v>
      </c>
    </row>
    <row r="26" spans="1:26" s="8" customFormat="1" ht="18.95" customHeight="1" x14ac:dyDescent="0.2">
      <c r="B26" s="25" t="s">
        <v>8</v>
      </c>
      <c r="C26" s="26" t="str">
        <f>'Steg 7'!$G11</f>
        <v xml:space="preserve"> </v>
      </c>
      <c r="D26" s="27" t="str">
        <f>'Steg 7'!$G11</f>
        <v xml:space="preserve"> </v>
      </c>
      <c r="E26" s="27" t="str">
        <f>'Steg 7'!$G11</f>
        <v xml:space="preserve"> </v>
      </c>
      <c r="F26" s="27" t="str">
        <f>'Steg 7'!$G11</f>
        <v xml:space="preserve"> </v>
      </c>
      <c r="G26" s="27" t="str">
        <f>'Steg 7'!$G11</f>
        <v xml:space="preserve"> </v>
      </c>
      <c r="H26" s="27" t="str">
        <f>'Steg 7'!$G11</f>
        <v xml:space="preserve"> </v>
      </c>
      <c r="I26" s="27" t="str">
        <f>'Steg 7'!$G11</f>
        <v xml:space="preserve"> </v>
      </c>
      <c r="J26" s="27" t="str">
        <f>'Steg 7'!$G11</f>
        <v xml:space="preserve"> </v>
      </c>
      <c r="K26" s="28" t="str">
        <f>'Steg 7'!$G11</f>
        <v xml:space="preserve"> </v>
      </c>
      <c r="L26" s="26" t="str">
        <f>'Steg 7'!$G11</f>
        <v xml:space="preserve"> </v>
      </c>
      <c r="M26" s="27" t="str">
        <f>'Steg 7'!$G11</f>
        <v xml:space="preserve"> </v>
      </c>
      <c r="N26" s="27" t="str">
        <f>'Steg 7'!$G11</f>
        <v xml:space="preserve"> </v>
      </c>
      <c r="O26" s="28" t="str">
        <f>'Steg 7'!$G11</f>
        <v xml:space="preserve"> </v>
      </c>
      <c r="P26" s="26" t="str">
        <f>'Steg 7'!$G11</f>
        <v xml:space="preserve"> </v>
      </c>
      <c r="Q26" s="27" t="str">
        <f>'Steg 7'!$G11</f>
        <v xml:space="preserve"> </v>
      </c>
      <c r="R26" s="28" t="str">
        <f>'Steg 7'!$G11</f>
        <v xml:space="preserve"> </v>
      </c>
      <c r="S26" s="26" t="str">
        <f>'Steg 7'!$G11</f>
        <v xml:space="preserve"> </v>
      </c>
      <c r="T26" s="27" t="str">
        <f>'Steg 7'!$G11</f>
        <v xml:space="preserve"> </v>
      </c>
      <c r="U26" s="28" t="str">
        <f>'Steg 7'!$G11</f>
        <v xml:space="preserve"> </v>
      </c>
      <c r="V26" s="26" t="str">
        <f>'Steg 7'!$G11</f>
        <v xml:space="preserve"> </v>
      </c>
      <c r="W26" s="27" t="str">
        <f>'Steg 7'!$G11</f>
        <v xml:space="preserve"> </v>
      </c>
      <c r="X26" s="27" t="str">
        <f>'Steg 7'!$G11</f>
        <v xml:space="preserve"> </v>
      </c>
      <c r="Y26" s="27" t="str">
        <f>'Steg 7'!$G11</f>
        <v xml:space="preserve"> </v>
      </c>
      <c r="Z26" s="28" t="str">
        <f>'Steg 7'!$G11</f>
        <v xml:space="preserve"> </v>
      </c>
    </row>
    <row r="27" spans="1:26" s="8" customFormat="1" ht="18.95" customHeight="1" x14ac:dyDescent="0.2">
      <c r="B27" s="21" t="s">
        <v>9</v>
      </c>
      <c r="C27" s="22" t="str">
        <f>'Steg 7'!$G12</f>
        <v xml:space="preserve"> </v>
      </c>
      <c r="D27" s="23" t="str">
        <f>'Steg 7'!$G12</f>
        <v xml:space="preserve"> </v>
      </c>
      <c r="E27" s="23" t="str">
        <f>'Steg 7'!$G12</f>
        <v xml:space="preserve"> </v>
      </c>
      <c r="F27" s="23" t="str">
        <f>'Steg 7'!$G12</f>
        <v xml:space="preserve"> </v>
      </c>
      <c r="G27" s="23" t="str">
        <f>'Steg 7'!$G12</f>
        <v xml:space="preserve"> </v>
      </c>
      <c r="H27" s="23" t="str">
        <f>'Steg 7'!$G12</f>
        <v xml:space="preserve"> </v>
      </c>
      <c r="I27" s="23" t="str">
        <f>'Steg 7'!$G12</f>
        <v xml:space="preserve"> </v>
      </c>
      <c r="J27" s="23" t="str">
        <f>'Steg 7'!$G12</f>
        <v xml:space="preserve"> </v>
      </c>
      <c r="K27" s="24" t="str">
        <f>'Steg 7'!$G12</f>
        <v xml:space="preserve"> </v>
      </c>
      <c r="L27" s="22" t="str">
        <f>'Steg 7'!$G12</f>
        <v xml:space="preserve"> </v>
      </c>
      <c r="M27" s="23" t="str">
        <f>'Steg 7'!$G12</f>
        <v xml:space="preserve"> </v>
      </c>
      <c r="N27" s="23" t="str">
        <f>'Steg 7'!$G12</f>
        <v xml:space="preserve"> </v>
      </c>
      <c r="O27" s="24" t="str">
        <f>'Steg 7'!$G12</f>
        <v xml:space="preserve"> </v>
      </c>
      <c r="P27" s="22" t="str">
        <f>'Steg 7'!$G12</f>
        <v xml:space="preserve"> </v>
      </c>
      <c r="Q27" s="23" t="str">
        <f>'Steg 7'!$G12</f>
        <v xml:space="preserve"> </v>
      </c>
      <c r="R27" s="24" t="str">
        <f>'Steg 7'!$G12</f>
        <v xml:space="preserve"> </v>
      </c>
      <c r="S27" s="22" t="str">
        <f>'Steg 7'!$G12</f>
        <v xml:space="preserve"> </v>
      </c>
      <c r="T27" s="23" t="str">
        <f>'Steg 7'!$G12</f>
        <v xml:space="preserve"> </v>
      </c>
      <c r="U27" s="24" t="str">
        <f>'Steg 7'!$G12</f>
        <v xml:space="preserve"> </v>
      </c>
      <c r="V27" s="22" t="str">
        <f>'Steg 7'!$G12</f>
        <v xml:space="preserve"> </v>
      </c>
      <c r="W27" s="23" t="str">
        <f>'Steg 7'!$G12</f>
        <v xml:space="preserve"> </v>
      </c>
      <c r="X27" s="23" t="str">
        <f>'Steg 7'!$G12</f>
        <v xml:space="preserve"> </v>
      </c>
      <c r="Y27" s="23" t="str">
        <f>'Steg 7'!$G12</f>
        <v xml:space="preserve"> </v>
      </c>
      <c r="Z27" s="24" t="str">
        <f>'Steg 7'!$G12</f>
        <v xml:space="preserve"> </v>
      </c>
    </row>
    <row r="28" spans="1:26" ht="18.95" customHeight="1" x14ac:dyDescent="0.2">
      <c r="B28" s="25" t="s">
        <v>10</v>
      </c>
      <c r="C28" s="26" t="str">
        <f>'Steg 7'!$G13</f>
        <v xml:space="preserve"> </v>
      </c>
      <c r="D28" s="27" t="str">
        <f>'Steg 7'!$G13</f>
        <v xml:space="preserve"> </v>
      </c>
      <c r="E28" s="27" t="str">
        <f>'Steg 7'!$G13</f>
        <v xml:space="preserve"> </v>
      </c>
      <c r="F28" s="27" t="str">
        <f>'Steg 7'!$G13</f>
        <v xml:space="preserve"> </v>
      </c>
      <c r="G28" s="27" t="str">
        <f>'Steg 7'!$G13</f>
        <v xml:space="preserve"> </v>
      </c>
      <c r="H28" s="27" t="str">
        <f>'Steg 7'!$G13</f>
        <v xml:space="preserve"> </v>
      </c>
      <c r="I28" s="27" t="str">
        <f>'Steg 7'!$G13</f>
        <v xml:space="preserve"> </v>
      </c>
      <c r="J28" s="27" t="str">
        <f>'Steg 7'!$G13</f>
        <v xml:space="preserve"> </v>
      </c>
      <c r="K28" s="28" t="str">
        <f>'Steg 7'!$G13</f>
        <v xml:space="preserve"> </v>
      </c>
      <c r="L28" s="26" t="str">
        <f>'Steg 7'!$G13</f>
        <v xml:space="preserve"> </v>
      </c>
      <c r="M28" s="27" t="str">
        <f>'Steg 7'!$G13</f>
        <v xml:space="preserve"> </v>
      </c>
      <c r="N28" s="27" t="str">
        <f>'Steg 7'!$G13</f>
        <v xml:space="preserve"> </v>
      </c>
      <c r="O28" s="28" t="str">
        <f>'Steg 7'!$G13</f>
        <v xml:space="preserve"> </v>
      </c>
      <c r="P28" s="26" t="str">
        <f>'Steg 7'!$G13</f>
        <v xml:space="preserve"> </v>
      </c>
      <c r="Q28" s="27" t="str">
        <f>'Steg 7'!$G13</f>
        <v xml:space="preserve"> </v>
      </c>
      <c r="R28" s="28" t="str">
        <f>'Steg 7'!$G13</f>
        <v xml:space="preserve"> </v>
      </c>
      <c r="S28" s="26" t="str">
        <f>'Steg 7'!$G13</f>
        <v xml:space="preserve"> </v>
      </c>
      <c r="T28" s="27" t="str">
        <f>'Steg 7'!$G13</f>
        <v xml:space="preserve"> </v>
      </c>
      <c r="U28" s="28" t="str">
        <f>'Steg 7'!$G13</f>
        <v xml:space="preserve"> </v>
      </c>
      <c r="V28" s="26" t="str">
        <f>'Steg 7'!$G13</f>
        <v xml:space="preserve"> </v>
      </c>
      <c r="W28" s="27" t="str">
        <f>'Steg 7'!$G13</f>
        <v xml:space="preserve"> </v>
      </c>
      <c r="X28" s="27" t="str">
        <f>'Steg 7'!$G13</f>
        <v xml:space="preserve"> </v>
      </c>
      <c r="Y28" s="27" t="str">
        <f>'Steg 7'!$G13</f>
        <v xml:space="preserve"> </v>
      </c>
      <c r="Z28" s="28" t="str">
        <f>'Steg 7'!$G13</f>
        <v xml:space="preserve"> </v>
      </c>
    </row>
    <row r="29" spans="1:26" s="8" customFormat="1" ht="18.95" customHeight="1" thickBot="1" x14ac:dyDescent="0.25">
      <c r="A29" s="198"/>
      <c r="B29" s="199" t="s">
        <v>82</v>
      </c>
      <c r="C29" s="200">
        <f>'Steg 7'!$G14</f>
        <v>0</v>
      </c>
      <c r="D29" s="201">
        <f t="shared" ref="D29:Z29" si="0">C29</f>
        <v>0</v>
      </c>
      <c r="E29" s="201">
        <f t="shared" si="0"/>
        <v>0</v>
      </c>
      <c r="F29" s="201">
        <f t="shared" si="0"/>
        <v>0</v>
      </c>
      <c r="G29" s="201">
        <f t="shared" si="0"/>
        <v>0</v>
      </c>
      <c r="H29" s="201">
        <f t="shared" si="0"/>
        <v>0</v>
      </c>
      <c r="I29" s="201">
        <f t="shared" si="0"/>
        <v>0</v>
      </c>
      <c r="J29" s="201">
        <f t="shared" si="0"/>
        <v>0</v>
      </c>
      <c r="K29" s="202">
        <f t="shared" si="0"/>
        <v>0</v>
      </c>
      <c r="L29" s="200">
        <f t="shared" si="0"/>
        <v>0</v>
      </c>
      <c r="M29" s="201">
        <f t="shared" si="0"/>
        <v>0</v>
      </c>
      <c r="N29" s="201">
        <f t="shared" si="0"/>
        <v>0</v>
      </c>
      <c r="O29" s="202">
        <f t="shared" si="0"/>
        <v>0</v>
      </c>
      <c r="P29" s="200">
        <f t="shared" si="0"/>
        <v>0</v>
      </c>
      <c r="Q29" s="201">
        <f t="shared" si="0"/>
        <v>0</v>
      </c>
      <c r="R29" s="202">
        <f t="shared" si="0"/>
        <v>0</v>
      </c>
      <c r="S29" s="200">
        <f t="shared" si="0"/>
        <v>0</v>
      </c>
      <c r="T29" s="201">
        <f t="shared" si="0"/>
        <v>0</v>
      </c>
      <c r="U29" s="202">
        <f t="shared" si="0"/>
        <v>0</v>
      </c>
      <c r="V29" s="200">
        <f t="shared" si="0"/>
        <v>0</v>
      </c>
      <c r="W29" s="201">
        <f t="shared" si="0"/>
        <v>0</v>
      </c>
      <c r="X29" s="201">
        <f t="shared" si="0"/>
        <v>0</v>
      </c>
      <c r="Y29" s="201">
        <f t="shared" si="0"/>
        <v>0</v>
      </c>
      <c r="Z29" s="202">
        <f t="shared" si="0"/>
        <v>0</v>
      </c>
    </row>
    <row r="30" spans="1:26" ht="18.95" customHeight="1" x14ac:dyDescent="0.2">
      <c r="L30" s="8"/>
      <c r="P30" s="8"/>
      <c r="Q30" s="8"/>
      <c r="R30" s="8"/>
      <c r="S30" s="8"/>
      <c r="T30" s="8"/>
      <c r="U30" s="8"/>
      <c r="V30" s="8"/>
    </row>
    <row r="31" spans="1:26" s="75" customFormat="1" ht="15" customHeight="1" x14ac:dyDescent="0.3">
      <c r="B31" s="73"/>
      <c r="C31" s="73"/>
      <c r="D31" s="73"/>
      <c r="E31" s="73"/>
      <c r="F31" s="74"/>
      <c r="G31" s="74"/>
      <c r="H31" s="74"/>
      <c r="I31" s="74"/>
    </row>
    <row r="32" spans="1:26" s="77" customFormat="1" ht="24.95" customHeight="1" x14ac:dyDescent="0.5">
      <c r="B32" s="76"/>
      <c r="C32" s="76"/>
      <c r="F32" s="57" t="s">
        <v>130</v>
      </c>
      <c r="H32" s="78"/>
      <c r="I32" s="78"/>
    </row>
    <row r="33" spans="2:9" s="77" customFormat="1" ht="20.100000000000001" customHeight="1" x14ac:dyDescent="0.3">
      <c r="B33" s="79"/>
      <c r="C33" s="79"/>
      <c r="F33" s="58" t="s">
        <v>131</v>
      </c>
      <c r="G33" s="78"/>
      <c r="H33" s="78"/>
      <c r="I33" s="78"/>
    </row>
    <row r="34" spans="2:9" s="8" customFormat="1" ht="18.95" customHeight="1" x14ac:dyDescent="0.2"/>
    <row r="35" spans="2:9" s="8" customFormat="1" ht="18.95" customHeight="1" x14ac:dyDescent="0.2"/>
    <row r="36" spans="2:9" s="8" customFormat="1" ht="18.95" customHeight="1" x14ac:dyDescent="0.2"/>
    <row r="37" spans="2:9" s="8" customFormat="1" ht="18.95" customHeight="1" x14ac:dyDescent="0.2"/>
    <row r="38" spans="2:9" s="8" customFormat="1" ht="18.95" customHeight="1" x14ac:dyDescent="0.2"/>
    <row r="39" spans="2:9" s="8" customFormat="1" ht="18.95" customHeight="1" x14ac:dyDescent="0.2"/>
    <row r="40" spans="2:9" s="8" customFormat="1" ht="18.95" customHeight="1" x14ac:dyDescent="0.2"/>
    <row r="41" spans="2:9" s="8" customFormat="1" ht="18.95" customHeight="1" x14ac:dyDescent="0.2"/>
    <row r="42" spans="2:9" s="8" customFormat="1" ht="18.95" customHeight="1" x14ac:dyDescent="0.2"/>
    <row r="43" spans="2:9" s="8" customFormat="1" ht="18.95" customHeight="1" x14ac:dyDescent="0.2"/>
    <row r="44" spans="2:9" s="8" customFormat="1" ht="18.95" customHeight="1" x14ac:dyDescent="0.2"/>
    <row r="45" spans="2:9" s="8" customFormat="1" ht="18.95" customHeight="1" x14ac:dyDescent="0.2"/>
    <row r="46" spans="2:9" s="8" customFormat="1" ht="18.95" customHeight="1" x14ac:dyDescent="0.2"/>
    <row r="47" spans="2:9" s="8" customFormat="1" ht="18.95" customHeight="1" x14ac:dyDescent="0.2"/>
    <row r="48" spans="2:9" s="8" customFormat="1" ht="18.95" customHeight="1" x14ac:dyDescent="0.2"/>
    <row r="49" spans="2:26" ht="18.95" customHeight="1" thickBot="1" x14ac:dyDescent="0.35">
      <c r="B49" s="43" t="s">
        <v>121</v>
      </c>
      <c r="C49" s="9"/>
      <c r="D49" s="9"/>
      <c r="E49" s="9"/>
      <c r="F49" s="9"/>
      <c r="G49" s="9"/>
      <c r="H49" s="9"/>
      <c r="I49" s="9"/>
      <c r="J49" s="9"/>
      <c r="K49" s="9"/>
      <c r="M49" s="9"/>
      <c r="N49" s="9"/>
      <c r="O49" s="9"/>
    </row>
    <row r="50" spans="2:26" ht="18.95" customHeight="1" thickBot="1" x14ac:dyDescent="0.25">
      <c r="B50" s="19"/>
      <c r="C50" s="16" t="s">
        <v>54</v>
      </c>
      <c r="D50" s="17"/>
      <c r="E50" s="17"/>
      <c r="F50" s="17"/>
      <c r="G50" s="17"/>
      <c r="H50" s="17"/>
      <c r="I50" s="17"/>
      <c r="J50" s="17"/>
      <c r="K50" s="18"/>
      <c r="L50" s="16" t="s">
        <v>53</v>
      </c>
      <c r="M50" s="17"/>
      <c r="N50" s="17"/>
      <c r="O50" s="18"/>
      <c r="P50" s="16" t="s">
        <v>51</v>
      </c>
      <c r="Q50" s="17"/>
      <c r="R50" s="18"/>
      <c r="S50" s="16" t="s">
        <v>52</v>
      </c>
      <c r="T50" s="17"/>
      <c r="U50" s="18"/>
      <c r="V50" s="16" t="s">
        <v>54</v>
      </c>
      <c r="W50" s="17"/>
      <c r="X50" s="17"/>
      <c r="Y50" s="17"/>
      <c r="Z50" s="18"/>
    </row>
    <row r="51" spans="2:26" ht="18.95" customHeight="1" thickBot="1" x14ac:dyDescent="0.25">
      <c r="B51" s="37" t="s">
        <v>86</v>
      </c>
      <c r="C51" s="38" t="s">
        <v>87</v>
      </c>
      <c r="D51" s="39" t="s">
        <v>88</v>
      </c>
      <c r="E51" s="39" t="s">
        <v>89</v>
      </c>
      <c r="F51" s="39" t="s">
        <v>90</v>
      </c>
      <c r="G51" s="39" t="s">
        <v>91</v>
      </c>
      <c r="H51" s="39" t="s">
        <v>92</v>
      </c>
      <c r="I51" s="39" t="s">
        <v>93</v>
      </c>
      <c r="J51" s="39" t="s">
        <v>94</v>
      </c>
      <c r="K51" s="40" t="s">
        <v>95</v>
      </c>
      <c r="L51" s="38" t="s">
        <v>96</v>
      </c>
      <c r="M51" s="39" t="s">
        <v>97</v>
      </c>
      <c r="N51" s="39" t="s">
        <v>98</v>
      </c>
      <c r="O51" s="40" t="s">
        <v>99</v>
      </c>
      <c r="P51" s="38" t="s">
        <v>100</v>
      </c>
      <c r="Q51" s="39" t="s">
        <v>101</v>
      </c>
      <c r="R51" s="40" t="s">
        <v>102</v>
      </c>
      <c r="S51" s="38" t="s">
        <v>103</v>
      </c>
      <c r="T51" s="39" t="s">
        <v>104</v>
      </c>
      <c r="U51" s="40" t="s">
        <v>105</v>
      </c>
      <c r="V51" s="38" t="s">
        <v>106</v>
      </c>
      <c r="W51" s="39" t="s">
        <v>107</v>
      </c>
      <c r="X51" s="39" t="s">
        <v>108</v>
      </c>
      <c r="Y51" s="39" t="s">
        <v>109</v>
      </c>
      <c r="Z51" s="40" t="s">
        <v>110</v>
      </c>
    </row>
    <row r="52" spans="2:26" ht="18.95" customHeight="1" thickTop="1" x14ac:dyDescent="0.2">
      <c r="B52" s="20" t="s">
        <v>4</v>
      </c>
      <c r="C52" s="44" t="str">
        <f>IF('Steg 7'!$J21&gt;0,'Steg 7'!$J21,"0")</f>
        <v>0</v>
      </c>
      <c r="D52" s="45" t="str">
        <f>IF('Steg 7'!$J21&gt;0,'Steg 7'!$J21,"0")</f>
        <v>0</v>
      </c>
      <c r="E52" s="45" t="str">
        <f>IF('Steg 7'!$J21&gt;0,'Steg 7'!$J21,"0")</f>
        <v>0</v>
      </c>
      <c r="F52" s="45" t="str">
        <f>IF('Steg 7'!$J21&gt;0,'Steg 7'!$J21,"0")</f>
        <v>0</v>
      </c>
      <c r="G52" s="45" t="str">
        <f>IF('Steg 7'!$J21&gt;0,'Steg 7'!$J21,"0")</f>
        <v>0</v>
      </c>
      <c r="H52" s="45" t="str">
        <f>IF('Steg 7'!$J21&gt;0,'Steg 7'!$J21,"0")</f>
        <v>0</v>
      </c>
      <c r="I52" s="45" t="str">
        <f>IF('Steg 7'!$J21&gt;0,'Steg 7'!$J21,"0")</f>
        <v>0</v>
      </c>
      <c r="J52" s="45" t="str">
        <f>IF('Steg 7'!$J21&gt;0,'Steg 7'!$J21,"0")</f>
        <v>0</v>
      </c>
      <c r="K52" s="46" t="str">
        <f>IF('Steg 7'!$J21&gt;0,'Steg 7'!$J21,"0")</f>
        <v>0</v>
      </c>
      <c r="L52" s="44" t="str">
        <f>IF('Steg 7'!$I21&gt;0,'Steg 7'!$I21,"0")</f>
        <v>0</v>
      </c>
      <c r="M52" s="45" t="str">
        <f>IF('Steg 7'!$I21&gt;0,'Steg 7'!$I21,"0")</f>
        <v>0</v>
      </c>
      <c r="N52" s="45" t="str">
        <f>IF('Steg 7'!$I21&gt;0,'Steg 7'!$I21,"0")</f>
        <v>0</v>
      </c>
      <c r="O52" s="46" t="str">
        <f>IF('Steg 7'!$I21&gt;0,'Steg 7'!$I21,"0")</f>
        <v>0</v>
      </c>
      <c r="P52" s="44" t="str">
        <f>IF('Steg 7'!$G21&gt;0,'Steg 7'!$G21,"0")</f>
        <v>0</v>
      </c>
      <c r="Q52" s="45" t="str">
        <f>IF('Steg 7'!$G21&gt;0,'Steg 7'!$G21,"0")</f>
        <v>0</v>
      </c>
      <c r="R52" s="46" t="str">
        <f>IF('Steg 7'!$G21&gt;0,'Steg 7'!$G21,"0")</f>
        <v>0</v>
      </c>
      <c r="S52" s="44" t="str">
        <f>IF('Steg 7'!$H21&gt;0,'Steg 7'!$H21,"0")</f>
        <v>0</v>
      </c>
      <c r="T52" s="45" t="str">
        <f>IF('Steg 7'!$H21&gt;0,'Steg 7'!$H21,"0")</f>
        <v>0</v>
      </c>
      <c r="U52" s="46" t="str">
        <f>IF('Steg 7'!$H21&gt;0,'Steg 7'!$H21,"0")</f>
        <v>0</v>
      </c>
      <c r="V52" s="44" t="str">
        <f>IF('Steg 7'!$J21&gt;0,'Steg 7'!$J21,"0")</f>
        <v>0</v>
      </c>
      <c r="W52" s="45" t="str">
        <f>IF('Steg 7'!$J21&gt;0,'Steg 7'!$J21,"0")</f>
        <v>0</v>
      </c>
      <c r="X52" s="45" t="str">
        <f>IF('Steg 7'!$J21&gt;0,'Steg 7'!$J21,"0")</f>
        <v>0</v>
      </c>
      <c r="Y52" s="45" t="str">
        <f>IF('Steg 7'!$J21&gt;0,'Steg 7'!$J21,"0")</f>
        <v>0</v>
      </c>
      <c r="Z52" s="46" t="str">
        <f>IF('Steg 7'!$J21&gt;0,'Steg 7'!$J21,"0")</f>
        <v>0</v>
      </c>
    </row>
    <row r="53" spans="2:26" ht="18.95" customHeight="1" x14ac:dyDescent="0.2">
      <c r="B53" s="20" t="s">
        <v>5</v>
      </c>
      <c r="C53" s="44" t="str">
        <f>IF('Steg 7'!$J22&gt;0,'Steg 7'!$J22,"0")</f>
        <v>0</v>
      </c>
      <c r="D53" s="45" t="str">
        <f>IF('Steg 7'!$J22&gt;0,'Steg 7'!$J22,"0")</f>
        <v>0</v>
      </c>
      <c r="E53" s="45" t="str">
        <f>IF('Steg 7'!$J22&gt;0,'Steg 7'!$J22,"0")</f>
        <v>0</v>
      </c>
      <c r="F53" s="45" t="str">
        <f>IF('Steg 7'!$J22&gt;0,'Steg 7'!$J22,"0")</f>
        <v>0</v>
      </c>
      <c r="G53" s="45" t="str">
        <f>IF('Steg 7'!$J22&gt;0,'Steg 7'!$J22,"0")</f>
        <v>0</v>
      </c>
      <c r="H53" s="45" t="str">
        <f>IF('Steg 7'!$J22&gt;0,'Steg 7'!$J22,"0")</f>
        <v>0</v>
      </c>
      <c r="I53" s="45" t="str">
        <f>IF('Steg 7'!$J22&gt;0,'Steg 7'!$J22,"0")</f>
        <v>0</v>
      </c>
      <c r="J53" s="45" t="str">
        <f>IF('Steg 7'!$J22&gt;0,'Steg 7'!$J22,"0")</f>
        <v>0</v>
      </c>
      <c r="K53" s="46" t="str">
        <f>IF('Steg 7'!$J22&gt;0,'Steg 7'!$J22,"0")</f>
        <v>0</v>
      </c>
      <c r="L53" s="44" t="str">
        <f>IF('Steg 7'!$I22&gt;0,'Steg 7'!$I22,"0")</f>
        <v>0</v>
      </c>
      <c r="M53" s="45" t="str">
        <f>IF('Steg 7'!$I22&gt;0,'Steg 7'!$I22,"0")</f>
        <v>0</v>
      </c>
      <c r="N53" s="45" t="str">
        <f>IF('Steg 7'!$I22&gt;0,'Steg 7'!$I22,"0")</f>
        <v>0</v>
      </c>
      <c r="O53" s="46" t="str">
        <f>IF('Steg 7'!$I22&gt;0,'Steg 7'!$I22,"0")</f>
        <v>0</v>
      </c>
      <c r="P53" s="44" t="str">
        <f>IF('Steg 7'!$G22&gt;0,'Steg 7'!$G22,"0")</f>
        <v>0</v>
      </c>
      <c r="Q53" s="45" t="str">
        <f>IF('Steg 7'!$G22&gt;0,'Steg 7'!$G22,"0")</f>
        <v>0</v>
      </c>
      <c r="R53" s="46" t="str">
        <f>IF('Steg 7'!$G22&gt;0,'Steg 7'!$G22,"0")</f>
        <v>0</v>
      </c>
      <c r="S53" s="44" t="str">
        <f>IF('Steg 7'!$H22&gt;0,'Steg 7'!$H22,"0")</f>
        <v>0</v>
      </c>
      <c r="T53" s="45" t="str">
        <f>IF('Steg 7'!$H22&gt;0,'Steg 7'!$H22,"0")</f>
        <v>0</v>
      </c>
      <c r="U53" s="46" t="str">
        <f>IF('Steg 7'!$H22&gt;0,'Steg 7'!$H22,"0")</f>
        <v>0</v>
      </c>
      <c r="V53" s="44" t="str">
        <f>IF('Steg 7'!$J22&gt;0,'Steg 7'!$J22,"0")</f>
        <v>0</v>
      </c>
      <c r="W53" s="45" t="str">
        <f>IF('Steg 7'!$J22&gt;0,'Steg 7'!$J22,"0")</f>
        <v>0</v>
      </c>
      <c r="X53" s="45" t="str">
        <f>IF('Steg 7'!$J22&gt;0,'Steg 7'!$J22,"0")</f>
        <v>0</v>
      </c>
      <c r="Y53" s="45" t="str">
        <f>IF('Steg 7'!$J22&gt;0,'Steg 7'!$J22,"0")</f>
        <v>0</v>
      </c>
      <c r="Z53" s="46" t="str">
        <f>IF('Steg 7'!$J22&gt;0,'Steg 7'!$J22,"0")</f>
        <v>0</v>
      </c>
    </row>
    <row r="54" spans="2:26" ht="18.95" customHeight="1" x14ac:dyDescent="0.2">
      <c r="B54" s="20" t="s">
        <v>6</v>
      </c>
      <c r="C54" s="44" t="str">
        <f>IF('Steg 7'!$J23&gt;0,'Steg 7'!$J23,"0")</f>
        <v>0</v>
      </c>
      <c r="D54" s="45" t="str">
        <f>IF('Steg 7'!$J23&gt;0,'Steg 7'!$J23,"0")</f>
        <v>0</v>
      </c>
      <c r="E54" s="45" t="str">
        <f>IF('Steg 7'!$J23&gt;0,'Steg 7'!$J23,"0")</f>
        <v>0</v>
      </c>
      <c r="F54" s="45" t="str">
        <f>IF('Steg 7'!$J23&gt;0,'Steg 7'!$J23,"0")</f>
        <v>0</v>
      </c>
      <c r="G54" s="45" t="str">
        <f>IF('Steg 7'!$J23&gt;0,'Steg 7'!$J23,"0")</f>
        <v>0</v>
      </c>
      <c r="H54" s="45" t="str">
        <f>IF('Steg 7'!$J23&gt;0,'Steg 7'!$J23,"0")</f>
        <v>0</v>
      </c>
      <c r="I54" s="45" t="str">
        <f>IF('Steg 7'!$J23&gt;0,'Steg 7'!$J23,"0")</f>
        <v>0</v>
      </c>
      <c r="J54" s="45" t="str">
        <f>IF('Steg 7'!$J23&gt;0,'Steg 7'!$J23,"0")</f>
        <v>0</v>
      </c>
      <c r="K54" s="46" t="str">
        <f>IF('Steg 7'!$J23&gt;0,'Steg 7'!$J23,"0")</f>
        <v>0</v>
      </c>
      <c r="L54" s="44" t="str">
        <f>IF('Steg 7'!$I23&gt;0,'Steg 7'!$I23,"0")</f>
        <v>0</v>
      </c>
      <c r="M54" s="45" t="str">
        <f>IF('Steg 7'!$I23&gt;0,'Steg 7'!$I23,"0")</f>
        <v>0</v>
      </c>
      <c r="N54" s="45" t="str">
        <f>IF('Steg 7'!$I23&gt;0,'Steg 7'!$I23,"0")</f>
        <v>0</v>
      </c>
      <c r="O54" s="46" t="str">
        <f>IF('Steg 7'!$I23&gt;0,'Steg 7'!$I23,"0")</f>
        <v>0</v>
      </c>
      <c r="P54" s="44" t="str">
        <f>IF('Steg 7'!$G23&gt;0,'Steg 7'!$G23,"0")</f>
        <v>0</v>
      </c>
      <c r="Q54" s="45" t="str">
        <f>IF('Steg 7'!$G23&gt;0,'Steg 7'!$G23,"0")</f>
        <v>0</v>
      </c>
      <c r="R54" s="46" t="str">
        <f>IF('Steg 7'!$G23&gt;0,'Steg 7'!$G23,"0")</f>
        <v>0</v>
      </c>
      <c r="S54" s="44" t="str">
        <f>IF('Steg 7'!$H23&gt;0,'Steg 7'!$H23,"0")</f>
        <v>0</v>
      </c>
      <c r="T54" s="45" t="str">
        <f>IF('Steg 7'!$H23&gt;0,'Steg 7'!$H23,"0")</f>
        <v>0</v>
      </c>
      <c r="U54" s="46" t="str">
        <f>IF('Steg 7'!$H23&gt;0,'Steg 7'!$H23,"0")</f>
        <v>0</v>
      </c>
      <c r="V54" s="44" t="str">
        <f>IF('Steg 7'!$J23&gt;0,'Steg 7'!$J23,"0")</f>
        <v>0</v>
      </c>
      <c r="W54" s="45" t="str">
        <f>IF('Steg 7'!$J23&gt;0,'Steg 7'!$J23,"0")</f>
        <v>0</v>
      </c>
      <c r="X54" s="45" t="str">
        <f>IF('Steg 7'!$J23&gt;0,'Steg 7'!$J23,"0")</f>
        <v>0</v>
      </c>
      <c r="Y54" s="45" t="str">
        <f>IF('Steg 7'!$J23&gt;0,'Steg 7'!$J23,"0")</f>
        <v>0</v>
      </c>
      <c r="Z54" s="46" t="str">
        <f>IF('Steg 7'!$J23&gt;0,'Steg 7'!$J23,"0")</f>
        <v>0</v>
      </c>
    </row>
    <row r="55" spans="2:26" ht="18.95" customHeight="1" x14ac:dyDescent="0.2">
      <c r="B55" s="20" t="s">
        <v>7</v>
      </c>
      <c r="C55" s="47" t="str">
        <f>IF('Steg 7'!$J24&gt;0,'Steg 7'!$J24,"0")</f>
        <v>0</v>
      </c>
      <c r="D55" s="48" t="str">
        <f>IF('Steg 7'!$J24&gt;0,'Steg 7'!$J24,"0")</f>
        <v>0</v>
      </c>
      <c r="E55" s="48" t="str">
        <f>IF('Steg 7'!$J24&gt;0,'Steg 7'!$J24,"0")</f>
        <v>0</v>
      </c>
      <c r="F55" s="48" t="str">
        <f>IF('Steg 7'!$J24&gt;0,'Steg 7'!$J24,"0")</f>
        <v>0</v>
      </c>
      <c r="G55" s="48" t="str">
        <f>IF('Steg 7'!$J24&gt;0,'Steg 7'!$J24,"0")</f>
        <v>0</v>
      </c>
      <c r="H55" s="48" t="str">
        <f>IF('Steg 7'!$J24&gt;0,'Steg 7'!$J24,"0")</f>
        <v>0</v>
      </c>
      <c r="I55" s="48" t="str">
        <f>IF('Steg 7'!$J24&gt;0,'Steg 7'!$J24,"0")</f>
        <v>0</v>
      </c>
      <c r="J55" s="48" t="str">
        <f>IF('Steg 7'!$J24&gt;0,'Steg 7'!$J24,"0")</f>
        <v>0</v>
      </c>
      <c r="K55" s="49" t="str">
        <f>IF('Steg 7'!$J24&gt;0,'Steg 7'!$J24,"0")</f>
        <v>0</v>
      </c>
      <c r="L55" s="44" t="str">
        <f>IF('Steg 7'!$I24&gt;0,'Steg 7'!$I24,"0")</f>
        <v>0</v>
      </c>
      <c r="M55" s="45" t="str">
        <f>IF('Steg 7'!$I24&gt;0,'Steg 7'!$I24,"0")</f>
        <v>0</v>
      </c>
      <c r="N55" s="45" t="str">
        <f>IF('Steg 7'!$I24&gt;0,'Steg 7'!$I24,"0")</f>
        <v>0</v>
      </c>
      <c r="O55" s="46" t="str">
        <f>IF('Steg 7'!$I24&gt;0,'Steg 7'!$I24,"0")</f>
        <v>0</v>
      </c>
      <c r="P55" s="44" t="str">
        <f>IF('Steg 7'!$G24&gt;0,'Steg 7'!$G24,"0")</f>
        <v>0</v>
      </c>
      <c r="Q55" s="45" t="str">
        <f>IF('Steg 7'!$G24&gt;0,'Steg 7'!$G24,"0")</f>
        <v>0</v>
      </c>
      <c r="R55" s="46" t="str">
        <f>IF('Steg 7'!$G24&gt;0,'Steg 7'!$G24,"0")</f>
        <v>0</v>
      </c>
      <c r="S55" s="44" t="str">
        <f>IF('Steg 7'!$H24&gt;0,'Steg 7'!$H24,"0")</f>
        <v>0</v>
      </c>
      <c r="T55" s="45" t="str">
        <f>IF('Steg 7'!$H24&gt;0,'Steg 7'!$H24,"0")</f>
        <v>0</v>
      </c>
      <c r="U55" s="46" t="str">
        <f>IF('Steg 7'!$H24&gt;0,'Steg 7'!$H24,"0")</f>
        <v>0</v>
      </c>
      <c r="V55" s="47" t="str">
        <f>IF('Steg 7'!$J24&gt;0,'Steg 7'!$J24,"0")</f>
        <v>0</v>
      </c>
      <c r="W55" s="48" t="str">
        <f>IF('Steg 7'!$J24&gt;0,'Steg 7'!$J24,"0")</f>
        <v>0</v>
      </c>
      <c r="X55" s="48" t="str">
        <f>IF('Steg 7'!$J24&gt;0,'Steg 7'!$J24,"0")</f>
        <v>0</v>
      </c>
      <c r="Y55" s="48" t="str">
        <f>IF('Steg 7'!$J24&gt;0,'Steg 7'!$J24,"0")</f>
        <v>0</v>
      </c>
      <c r="Z55" s="49" t="str">
        <f>IF('Steg 7'!$J24&gt;0,'Steg 7'!$J24,"0")</f>
        <v>0</v>
      </c>
    </row>
    <row r="56" spans="2:26" ht="18.95" customHeight="1" x14ac:dyDescent="0.2">
      <c r="B56" s="20" t="s">
        <v>8</v>
      </c>
      <c r="C56" s="44" t="str">
        <f>IF('Steg 7'!$J25&gt;0,'Steg 7'!$J25,"0")</f>
        <v>0</v>
      </c>
      <c r="D56" s="45" t="str">
        <f>IF('Steg 7'!$J25&gt;0,'Steg 7'!$J25,"0")</f>
        <v>0</v>
      </c>
      <c r="E56" s="45" t="str">
        <f>IF('Steg 7'!$J25&gt;0,'Steg 7'!$J25,"0")</f>
        <v>0</v>
      </c>
      <c r="F56" s="45" t="str">
        <f>IF('Steg 7'!$J25&gt;0,'Steg 7'!$J25,"0")</f>
        <v>0</v>
      </c>
      <c r="G56" s="45" t="str">
        <f>IF('Steg 7'!$J25&gt;0,'Steg 7'!$J25,"0")</f>
        <v>0</v>
      </c>
      <c r="H56" s="45" t="str">
        <f>IF('Steg 7'!$J25&gt;0,'Steg 7'!$J25,"0")</f>
        <v>0</v>
      </c>
      <c r="I56" s="45" t="str">
        <f>IF('Steg 7'!$J25&gt;0,'Steg 7'!$J25,"0")</f>
        <v>0</v>
      </c>
      <c r="J56" s="45" t="str">
        <f>IF('Steg 7'!$J25&gt;0,'Steg 7'!$J25,"0")</f>
        <v>0</v>
      </c>
      <c r="K56" s="46" t="str">
        <f>IF('Steg 7'!$J25&gt;0,'Steg 7'!$J25,"0")</f>
        <v>0</v>
      </c>
      <c r="L56" s="44" t="str">
        <f>IF('Steg 7'!$I25&gt;0,'Steg 7'!$I25,"0")</f>
        <v>0</v>
      </c>
      <c r="M56" s="45" t="str">
        <f>IF('Steg 7'!$I25&gt;0,'Steg 7'!$I25,"0")</f>
        <v>0</v>
      </c>
      <c r="N56" s="45" t="str">
        <f>IF('Steg 7'!$I25&gt;0,'Steg 7'!$I25,"0")</f>
        <v>0</v>
      </c>
      <c r="O56" s="46" t="str">
        <f>IF('Steg 7'!$I25&gt;0,'Steg 7'!$I25,"0")</f>
        <v>0</v>
      </c>
      <c r="P56" s="44" t="str">
        <f>IF('Steg 7'!$G25&gt;0,'Steg 7'!$G25,"0")</f>
        <v>0</v>
      </c>
      <c r="Q56" s="45" t="str">
        <f>IF('Steg 7'!$G25&gt;0,'Steg 7'!$G25,"0")</f>
        <v>0</v>
      </c>
      <c r="R56" s="46" t="str">
        <f>IF('Steg 7'!$G25&gt;0,'Steg 7'!$G25,"0")</f>
        <v>0</v>
      </c>
      <c r="S56" s="44" t="str">
        <f>IF('Steg 7'!$H25&gt;0,'Steg 7'!$H25,"0")</f>
        <v>0</v>
      </c>
      <c r="T56" s="45" t="str">
        <f>IF('Steg 7'!$H25&gt;0,'Steg 7'!$H25,"0")</f>
        <v>0</v>
      </c>
      <c r="U56" s="46" t="str">
        <f>IF('Steg 7'!$H25&gt;0,'Steg 7'!$H25,"0")</f>
        <v>0</v>
      </c>
      <c r="V56" s="44" t="str">
        <f>IF('Steg 7'!$J25&gt;0,'Steg 7'!$J25,"0")</f>
        <v>0</v>
      </c>
      <c r="W56" s="45" t="str">
        <f>IF('Steg 7'!$J25&gt;0,'Steg 7'!$J25,"0")</f>
        <v>0</v>
      </c>
      <c r="X56" s="45" t="str">
        <f>IF('Steg 7'!$J25&gt;0,'Steg 7'!$J25,"0")</f>
        <v>0</v>
      </c>
      <c r="Y56" s="45" t="str">
        <f>IF('Steg 7'!$J25&gt;0,'Steg 7'!$J25,"0")</f>
        <v>0</v>
      </c>
      <c r="Z56" s="46" t="str">
        <f>IF('Steg 7'!$J25&gt;0,'Steg 7'!$J25,"0")</f>
        <v>0</v>
      </c>
    </row>
    <row r="57" spans="2:26" ht="18.95" customHeight="1" x14ac:dyDescent="0.2">
      <c r="B57" s="20" t="s">
        <v>9</v>
      </c>
      <c r="C57" s="44" t="str">
        <f>IF('Steg 7'!$J26&gt;0,'Steg 7'!$J26,"0")</f>
        <v>0</v>
      </c>
      <c r="D57" s="45" t="str">
        <f>IF('Steg 7'!$J26&gt;0,'Steg 7'!$J26,"0")</f>
        <v>0</v>
      </c>
      <c r="E57" s="45" t="str">
        <f>IF('Steg 7'!$J26&gt;0,'Steg 7'!$J26,"0")</f>
        <v>0</v>
      </c>
      <c r="F57" s="45" t="str">
        <f>IF('Steg 7'!$J26&gt;0,'Steg 7'!$J26,"0")</f>
        <v>0</v>
      </c>
      <c r="G57" s="45" t="str">
        <f>IF('Steg 7'!$J26&gt;0,'Steg 7'!$J26,"0")</f>
        <v>0</v>
      </c>
      <c r="H57" s="45" t="str">
        <f>IF('Steg 7'!$J26&gt;0,'Steg 7'!$J26,"0")</f>
        <v>0</v>
      </c>
      <c r="I57" s="45" t="str">
        <f>IF('Steg 7'!$J26&gt;0,'Steg 7'!$J26,"0")</f>
        <v>0</v>
      </c>
      <c r="J57" s="45" t="str">
        <f>IF('Steg 7'!$J26&gt;0,'Steg 7'!$J26,"0")</f>
        <v>0</v>
      </c>
      <c r="K57" s="46" t="str">
        <f>IF('Steg 7'!$J26&gt;0,'Steg 7'!$J26,"0")</f>
        <v>0</v>
      </c>
      <c r="L57" s="44" t="str">
        <f>IF('Steg 7'!$I26&gt;0,'Steg 7'!$I26,"0")</f>
        <v>0</v>
      </c>
      <c r="M57" s="45" t="str">
        <f>IF('Steg 7'!$I26&gt;0,'Steg 7'!$I26,"0")</f>
        <v>0</v>
      </c>
      <c r="N57" s="45" t="str">
        <f>IF('Steg 7'!$I26&gt;0,'Steg 7'!$I26,"0")</f>
        <v>0</v>
      </c>
      <c r="O57" s="46" t="str">
        <f>IF('Steg 7'!$I26&gt;0,'Steg 7'!$I26,"0")</f>
        <v>0</v>
      </c>
      <c r="P57" s="44" t="str">
        <f>IF('Steg 7'!$G26&gt;0,'Steg 7'!$G26,"0")</f>
        <v>0</v>
      </c>
      <c r="Q57" s="45" t="str">
        <f>IF('Steg 7'!$G26&gt;0,'Steg 7'!$G26,"0")</f>
        <v>0</v>
      </c>
      <c r="R57" s="46" t="str">
        <f>IF('Steg 7'!$G26&gt;0,'Steg 7'!$G26,"0")</f>
        <v>0</v>
      </c>
      <c r="S57" s="44" t="str">
        <f>IF('Steg 7'!$H26&gt;0,'Steg 7'!$H26,"0")</f>
        <v>0</v>
      </c>
      <c r="T57" s="45" t="str">
        <f>IF('Steg 7'!$H26&gt;0,'Steg 7'!$H26,"0")</f>
        <v>0</v>
      </c>
      <c r="U57" s="46" t="str">
        <f>IF('Steg 7'!$H26&gt;0,'Steg 7'!$H26,"0")</f>
        <v>0</v>
      </c>
      <c r="V57" s="44" t="str">
        <f>IF('Steg 7'!$J26&gt;0,'Steg 7'!$J26,"0")</f>
        <v>0</v>
      </c>
      <c r="W57" s="45" t="str">
        <f>IF('Steg 7'!$J26&gt;0,'Steg 7'!$J26,"0")</f>
        <v>0</v>
      </c>
      <c r="X57" s="45" t="str">
        <f>IF('Steg 7'!$J26&gt;0,'Steg 7'!$J26,"0")</f>
        <v>0</v>
      </c>
      <c r="Y57" s="45" t="str">
        <f>IF('Steg 7'!$J26&gt;0,'Steg 7'!$J26,"0")</f>
        <v>0</v>
      </c>
      <c r="Z57" s="46" t="str">
        <f>IF('Steg 7'!$J26&gt;0,'Steg 7'!$J26,"0")</f>
        <v>0</v>
      </c>
    </row>
    <row r="58" spans="2:26" ht="18.95" customHeight="1" thickBot="1" x14ac:dyDescent="0.25">
      <c r="B58" s="20" t="s">
        <v>10</v>
      </c>
      <c r="C58" s="44" t="str">
        <f>IF('Steg 7'!$J27&gt;0,'Steg 7'!$J27,"0")</f>
        <v>0</v>
      </c>
      <c r="D58" s="50" t="str">
        <f>IF('Steg 7'!$J27&gt;0,'Steg 7'!$J27,"0")</f>
        <v>0</v>
      </c>
      <c r="E58" s="50" t="str">
        <f>IF('Steg 7'!$J27&gt;0,'Steg 7'!$J27,"0")</f>
        <v>0</v>
      </c>
      <c r="F58" s="50" t="str">
        <f>IF('Steg 7'!$J27&gt;0,'Steg 7'!$J27,"0")</f>
        <v>0</v>
      </c>
      <c r="G58" s="50" t="str">
        <f>IF('Steg 7'!$J27&gt;0,'Steg 7'!$J27,"0")</f>
        <v>0</v>
      </c>
      <c r="H58" s="50" t="str">
        <f>IF('Steg 7'!$J27&gt;0,'Steg 7'!$J27,"0")</f>
        <v>0</v>
      </c>
      <c r="I58" s="50" t="str">
        <f>IF('Steg 7'!$J27&gt;0,'Steg 7'!$J27,"0")</f>
        <v>0</v>
      </c>
      <c r="J58" s="50" t="str">
        <f>IF('Steg 7'!$J27&gt;0,'Steg 7'!$J27,"0")</f>
        <v>0</v>
      </c>
      <c r="K58" s="51" t="str">
        <f>IF('Steg 7'!$J27&gt;0,'Steg 7'!$J27,"0")</f>
        <v>0</v>
      </c>
      <c r="L58" s="52" t="str">
        <f>IF('Steg 7'!$I27&gt;0,'Steg 7'!$I27,"0")</f>
        <v>0</v>
      </c>
      <c r="M58" s="50" t="str">
        <f>IF('Steg 7'!$I27&gt;0,'Steg 7'!$I27,"0")</f>
        <v>0</v>
      </c>
      <c r="N58" s="50" t="str">
        <f>IF('Steg 7'!$I27&gt;0,'Steg 7'!$I27,"0")</f>
        <v>0</v>
      </c>
      <c r="O58" s="51" t="str">
        <f>IF('Steg 7'!$I27&gt;0,'Steg 7'!$I27,"0")</f>
        <v>0</v>
      </c>
      <c r="P58" s="52" t="str">
        <f>IF('Steg 7'!$G27&gt;0,'Steg 7'!$G27,"0")</f>
        <v>0</v>
      </c>
      <c r="Q58" s="50" t="str">
        <f>IF('Steg 7'!$G27&gt;0,'Steg 7'!$G27,"0")</f>
        <v>0</v>
      </c>
      <c r="R58" s="51" t="str">
        <f>IF('Steg 7'!$G27&gt;0,'Steg 7'!$G27,"0")</f>
        <v>0</v>
      </c>
      <c r="S58" s="52" t="str">
        <f>IF('Steg 7'!$H27&gt;0,'Steg 7'!$H27,"0")</f>
        <v>0</v>
      </c>
      <c r="T58" s="50" t="str">
        <f>IF('Steg 7'!$H27&gt;0,'Steg 7'!$H27,"0")</f>
        <v>0</v>
      </c>
      <c r="U58" s="51" t="str">
        <f>IF('Steg 7'!$H27&gt;0,'Steg 7'!$H27,"0")</f>
        <v>0</v>
      </c>
      <c r="V58" s="52" t="str">
        <f>IF('Steg 7'!$J27&gt;0,'Steg 7'!$J27,"0")</f>
        <v>0</v>
      </c>
      <c r="W58" s="50" t="str">
        <f>IF('Steg 7'!$J27&gt;0,'Steg 7'!$J27,"0")</f>
        <v>0</v>
      </c>
      <c r="X58" s="50" t="str">
        <f>IF('Steg 7'!$J27&gt;0,'Steg 7'!$J27,"0")</f>
        <v>0</v>
      </c>
      <c r="Y58" s="50" t="str">
        <f>IF('Steg 7'!$J27&gt;0,'Steg 7'!$J27,"0")</f>
        <v>0</v>
      </c>
      <c r="Z58" s="51" t="str">
        <f>IF('Steg 7'!$J27&gt;0,'Steg 7'!$J27,"0")</f>
        <v>0</v>
      </c>
    </row>
    <row r="59" spans="2:26" ht="18.95" customHeight="1" thickBot="1" x14ac:dyDescent="0.25">
      <c r="B59" s="194" t="s">
        <v>82</v>
      </c>
      <c r="C59" s="195">
        <f>SUBTOTAL(109,C52:C58)</f>
        <v>0</v>
      </c>
      <c r="D59" s="196">
        <f t="shared" ref="D59:U59" si="1">SUBTOTAL(109,D52:D58)</f>
        <v>0</v>
      </c>
      <c r="E59" s="196">
        <f t="shared" si="1"/>
        <v>0</v>
      </c>
      <c r="F59" s="196">
        <f t="shared" si="1"/>
        <v>0</v>
      </c>
      <c r="G59" s="196">
        <f t="shared" si="1"/>
        <v>0</v>
      </c>
      <c r="H59" s="196">
        <f t="shared" si="1"/>
        <v>0</v>
      </c>
      <c r="I59" s="196">
        <f t="shared" si="1"/>
        <v>0</v>
      </c>
      <c r="J59" s="196">
        <f t="shared" si="1"/>
        <v>0</v>
      </c>
      <c r="K59" s="197">
        <f t="shared" si="1"/>
        <v>0</v>
      </c>
      <c r="L59" s="195">
        <f t="shared" si="1"/>
        <v>0</v>
      </c>
      <c r="M59" s="196">
        <f t="shared" si="1"/>
        <v>0</v>
      </c>
      <c r="N59" s="196">
        <f t="shared" si="1"/>
        <v>0</v>
      </c>
      <c r="O59" s="197">
        <f t="shared" si="1"/>
        <v>0</v>
      </c>
      <c r="P59" s="195">
        <f t="shared" si="1"/>
        <v>0</v>
      </c>
      <c r="Q59" s="196">
        <f t="shared" si="1"/>
        <v>0</v>
      </c>
      <c r="R59" s="197">
        <f t="shared" si="1"/>
        <v>0</v>
      </c>
      <c r="S59" s="195">
        <f t="shared" si="1"/>
        <v>0</v>
      </c>
      <c r="T59" s="196">
        <f t="shared" si="1"/>
        <v>0</v>
      </c>
      <c r="U59" s="197">
        <f t="shared" si="1"/>
        <v>0</v>
      </c>
      <c r="V59" s="196">
        <f>SUBTOTAL(109,V52:V58)</f>
        <v>0</v>
      </c>
      <c r="W59" s="196">
        <f t="shared" ref="W59:Z59" si="2">SUBTOTAL(109,W52:W58)</f>
        <v>0</v>
      </c>
      <c r="X59" s="196">
        <f t="shared" si="2"/>
        <v>0</v>
      </c>
      <c r="Y59" s="196">
        <f t="shared" si="2"/>
        <v>0</v>
      </c>
      <c r="Z59" s="197">
        <f t="shared" si="2"/>
        <v>0</v>
      </c>
    </row>
    <row r="60" spans="2:26" ht="18.95" customHeight="1" x14ac:dyDescent="0.2"/>
    <row r="61" spans="2:26" ht="18.95" customHeight="1" x14ac:dyDescent="0.2"/>
    <row r="62" spans="2:26" ht="18.95" customHeight="1" x14ac:dyDescent="0.2"/>
    <row r="63" spans="2:26" ht="18.95" customHeight="1" x14ac:dyDescent="0.2"/>
    <row r="64" spans="2:26" ht="18.95" customHeight="1" x14ac:dyDescent="0.2"/>
    <row r="65" ht="18.95" customHeight="1" x14ac:dyDescent="0.2"/>
    <row r="66" ht="18.95" customHeight="1" x14ac:dyDescent="0.2"/>
    <row r="67" ht="18.95" customHeight="1" x14ac:dyDescent="0.2"/>
    <row r="68" ht="18.95" customHeight="1" x14ac:dyDescent="0.2"/>
    <row r="69" ht="18.95" customHeight="1" x14ac:dyDescent="0.2"/>
    <row r="70" ht="18.95" customHeight="1" x14ac:dyDescent="0.2"/>
    <row r="71" ht="18.95" customHeight="1" x14ac:dyDescent="0.2"/>
    <row r="72" ht="18.95" customHeight="1" x14ac:dyDescent="0.2"/>
    <row r="73" ht="18.95" customHeight="1" x14ac:dyDescent="0.2"/>
    <row r="74" ht="18.95" customHeight="1" x14ac:dyDescent="0.2"/>
    <row r="75" ht="18.95" customHeight="1" x14ac:dyDescent="0.2"/>
    <row r="76" ht="18.95" customHeight="1" x14ac:dyDescent="0.2"/>
    <row r="77" ht="18.95" customHeight="1" x14ac:dyDescent="0.2"/>
    <row r="78" ht="18.95" customHeight="1" x14ac:dyDescent="0.2"/>
    <row r="79" ht="18.95" customHeight="1" x14ac:dyDescent="0.2"/>
    <row r="80" ht="18.95" customHeight="1" x14ac:dyDescent="0.2"/>
    <row r="81" ht="18.95" customHeight="1" x14ac:dyDescent="0.2"/>
    <row r="82" ht="18.95" customHeight="1" x14ac:dyDescent="0.2"/>
    <row r="83" ht="18.95" customHeight="1" x14ac:dyDescent="0.2"/>
    <row r="84" ht="18.95" customHeight="1" x14ac:dyDescent="0.2"/>
    <row r="85" ht="18.95" customHeight="1" x14ac:dyDescent="0.2"/>
    <row r="86" ht="18.95" customHeight="1" x14ac:dyDescent="0.2"/>
    <row r="87" ht="18.95" customHeight="1" x14ac:dyDescent="0.2"/>
    <row r="88" ht="18.95" customHeight="1" x14ac:dyDescent="0.2"/>
    <row r="89" ht="18.95" customHeight="1" x14ac:dyDescent="0.2"/>
    <row r="90" ht="18.95" customHeight="1" x14ac:dyDescent="0.2"/>
    <row r="91" ht="18.95" customHeight="1" x14ac:dyDescent="0.2"/>
    <row r="92" ht="18.95" customHeight="1" x14ac:dyDescent="0.2"/>
    <row r="93" ht="18.95" customHeight="1" x14ac:dyDescent="0.2"/>
    <row r="94" ht="18.95" customHeight="1" x14ac:dyDescent="0.2"/>
    <row r="95" ht="18.95" customHeight="1" x14ac:dyDescent="0.2"/>
    <row r="96" ht="18.95" customHeight="1" x14ac:dyDescent="0.2"/>
    <row r="97" ht="18.95" customHeight="1" x14ac:dyDescent="0.2"/>
    <row r="98" ht="18.95" customHeight="1" x14ac:dyDescent="0.2"/>
    <row r="99" ht="18.95" customHeight="1" x14ac:dyDescent="0.2"/>
    <row r="100" ht="18.95" customHeight="1" x14ac:dyDescent="0.2"/>
    <row r="101" ht="18.95" customHeight="1" x14ac:dyDescent="0.2"/>
    <row r="102" ht="18.95" customHeight="1" x14ac:dyDescent="0.2"/>
    <row r="103" ht="18.95" customHeight="1" x14ac:dyDescent="0.2"/>
    <row r="104" ht="18.95" customHeight="1" x14ac:dyDescent="0.2"/>
    <row r="105" ht="18.95" customHeight="1" x14ac:dyDescent="0.2"/>
    <row r="106" ht="18.95" customHeight="1" x14ac:dyDescent="0.2"/>
    <row r="107" ht="18.95" customHeight="1" x14ac:dyDescent="0.2"/>
    <row r="108" ht="18.95" customHeight="1" x14ac:dyDescent="0.2"/>
    <row r="109" ht="18.95" customHeight="1" x14ac:dyDescent="0.2"/>
    <row r="110" ht="18.95" customHeight="1" x14ac:dyDescent="0.2"/>
    <row r="111" ht="18.95" customHeight="1" x14ac:dyDescent="0.2"/>
    <row r="112" ht="18.95" customHeight="1" x14ac:dyDescent="0.2"/>
    <row r="113" ht="18.95"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sheetData>
  <printOptions horizontalCentered="1"/>
  <pageMargins left="0.19685039370078741" right="0.19685039370078741" top="0.19685039370078741" bottom="0.19685039370078741" header="0" footer="0"/>
  <pageSetup paperSize="9" orientation="landscape" r:id="rId1"/>
  <ignoredErrors>
    <ignoredError sqref="L58:L59 P58:P59 S58:S59 C58:C59 C52:C57 L52:L57 P52:P57 S52:S57" calculatedColumn="1"/>
  </ignoredErrors>
  <drawing r:id="rId2"/>
  <tableParts count="2">
    <tablePart r:id="rId3"/>
    <tablePart r:id="rId4"/>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54696-A888-4A69-8022-31A848DC6D21}">
  <dimension ref="A1:O39"/>
  <sheetViews>
    <sheetView showGridLines="0" topLeftCell="A16" zoomScale="130" zoomScaleNormal="130" workbookViewId="0">
      <selection activeCell="C22" sqref="C22"/>
    </sheetView>
  </sheetViews>
  <sheetFormatPr defaultColWidth="9.140625" defaultRowHeight="20.100000000000001" customHeight="1" x14ac:dyDescent="0.2"/>
  <cols>
    <col min="1" max="1" width="2.42578125" style="14" customWidth="1"/>
    <col min="2" max="2" width="16" style="15" customWidth="1"/>
    <col min="3" max="4" width="15.140625" style="41" customWidth="1"/>
    <col min="5" max="5" width="10.7109375" style="41" hidden="1" customWidth="1"/>
    <col min="6" max="7" width="15.140625" style="41" customWidth="1"/>
    <col min="8" max="8" width="10.7109375" style="41" hidden="1" customWidth="1"/>
    <col min="9" max="10" width="15.140625" style="41" customWidth="1"/>
    <col min="11" max="11" width="5.7109375" style="14" hidden="1" customWidth="1"/>
    <col min="12" max="13" width="15.140625" style="14" customWidth="1"/>
    <col min="14" max="14" width="2.42578125" style="14" customWidth="1"/>
    <col min="15" max="15" width="14.7109375" style="14" customWidth="1"/>
    <col min="16" max="18" width="14.7109375" style="15" customWidth="1"/>
    <col min="19" max="16384" width="9.140625" style="15"/>
  </cols>
  <sheetData>
    <row r="1" spans="3:10" s="75" customFormat="1" ht="15" customHeight="1" x14ac:dyDescent="0.3">
      <c r="C1" s="73"/>
      <c r="D1" s="73"/>
      <c r="E1" s="73"/>
      <c r="F1" s="73"/>
      <c r="G1" s="74"/>
      <c r="H1" s="74"/>
      <c r="I1" s="74"/>
      <c r="J1" s="74"/>
    </row>
    <row r="2" spans="3:10" s="77" customFormat="1" ht="24.95" customHeight="1" x14ac:dyDescent="0.5">
      <c r="C2" s="76"/>
      <c r="D2" s="76"/>
      <c r="G2" s="57" t="s">
        <v>130</v>
      </c>
      <c r="I2" s="78"/>
      <c r="J2" s="78"/>
    </row>
    <row r="3" spans="3:10" s="77" customFormat="1" ht="20.25" customHeight="1" x14ac:dyDescent="0.3">
      <c r="C3" s="79"/>
      <c r="D3" s="79"/>
      <c r="G3" s="58" t="s">
        <v>131</v>
      </c>
      <c r="H3" s="78"/>
      <c r="I3" s="78"/>
      <c r="J3" s="78"/>
    </row>
    <row r="4" spans="3:10" ht="19.7" customHeight="1" x14ac:dyDescent="0.2">
      <c r="C4" s="13"/>
      <c r="D4" s="13"/>
      <c r="E4" s="13"/>
      <c r="F4" s="13"/>
      <c r="G4" s="13"/>
      <c r="H4" s="13"/>
      <c r="I4" s="13"/>
      <c r="J4" s="13"/>
    </row>
    <row r="5" spans="3:10" ht="19.7" customHeight="1" x14ac:dyDescent="0.2">
      <c r="C5" s="13"/>
      <c r="D5" s="13"/>
      <c r="E5" s="13"/>
      <c r="F5" s="13"/>
      <c r="G5" s="13"/>
      <c r="H5" s="13"/>
      <c r="I5" s="13"/>
      <c r="J5" s="13"/>
    </row>
    <row r="6" spans="3:10" ht="19.7" customHeight="1" x14ac:dyDescent="0.2">
      <c r="C6" s="13"/>
      <c r="D6" s="13"/>
      <c r="E6" s="13"/>
      <c r="F6" s="13"/>
      <c r="G6" s="13"/>
      <c r="H6" s="13"/>
      <c r="I6" s="13"/>
      <c r="J6" s="13"/>
    </row>
    <row r="7" spans="3:10" ht="19.7" customHeight="1" x14ac:dyDescent="0.2">
      <c r="C7" s="13"/>
      <c r="D7" s="13"/>
      <c r="E7" s="13"/>
      <c r="F7" s="13"/>
      <c r="G7" s="13"/>
      <c r="H7" s="13"/>
      <c r="I7" s="13"/>
      <c r="J7" s="13"/>
    </row>
    <row r="8" spans="3:10" ht="19.7" customHeight="1" x14ac:dyDescent="0.2">
      <c r="C8" s="13"/>
      <c r="D8" s="13"/>
      <c r="E8" s="13"/>
      <c r="F8" s="13"/>
      <c r="G8" s="13"/>
      <c r="H8" s="13"/>
      <c r="I8" s="13"/>
      <c r="J8" s="13"/>
    </row>
    <row r="9" spans="3:10" ht="19.7" customHeight="1" x14ac:dyDescent="0.2">
      <c r="C9" s="13"/>
      <c r="D9" s="13"/>
      <c r="E9" s="13"/>
      <c r="F9" s="13"/>
      <c r="G9" s="13"/>
      <c r="H9" s="13"/>
      <c r="I9" s="13"/>
      <c r="J9" s="13"/>
    </row>
    <row r="10" spans="3:10" ht="19.7" customHeight="1" x14ac:dyDescent="0.2">
      <c r="C10" s="13"/>
      <c r="D10" s="13"/>
      <c r="E10" s="13"/>
      <c r="F10" s="13"/>
      <c r="G10" s="13"/>
      <c r="H10" s="13"/>
      <c r="I10" s="13"/>
      <c r="J10" s="13"/>
    </row>
    <row r="11" spans="3:10" ht="19.7" customHeight="1" x14ac:dyDescent="0.2">
      <c r="C11" s="13"/>
      <c r="D11" s="13"/>
      <c r="E11" s="13"/>
      <c r="F11" s="13"/>
      <c r="G11" s="13"/>
      <c r="H11" s="13"/>
      <c r="I11" s="13"/>
      <c r="J11" s="13"/>
    </row>
    <row r="12" spans="3:10" ht="19.7" customHeight="1" x14ac:dyDescent="0.2">
      <c r="C12" s="13"/>
      <c r="D12" s="13"/>
      <c r="E12" s="13"/>
      <c r="F12" s="13"/>
      <c r="G12" s="13"/>
      <c r="H12" s="13"/>
      <c r="I12" s="13"/>
      <c r="J12" s="13"/>
    </row>
    <row r="13" spans="3:10" ht="19.7" customHeight="1" x14ac:dyDescent="0.2">
      <c r="C13" s="13"/>
      <c r="D13" s="13"/>
      <c r="E13" s="13"/>
      <c r="F13" s="13"/>
      <c r="G13" s="13"/>
      <c r="H13" s="13"/>
      <c r="I13" s="13"/>
      <c r="J13" s="13"/>
    </row>
    <row r="14" spans="3:10" ht="19.7" customHeight="1" x14ac:dyDescent="0.2">
      <c r="C14" s="13"/>
      <c r="D14" s="13"/>
      <c r="E14" s="13"/>
      <c r="F14" s="13"/>
      <c r="G14" s="13"/>
      <c r="H14" s="13"/>
      <c r="I14" s="13"/>
      <c r="J14" s="13"/>
    </row>
    <row r="15" spans="3:10" ht="19.7" customHeight="1" x14ac:dyDescent="0.2">
      <c r="C15" s="13"/>
      <c r="D15" s="13"/>
      <c r="E15" s="13"/>
      <c r="F15" s="13"/>
      <c r="G15" s="13"/>
      <c r="H15" s="13"/>
      <c r="I15" s="13"/>
      <c r="J15" s="13"/>
    </row>
    <row r="16" spans="3:10" ht="19.7" customHeight="1" x14ac:dyDescent="0.2">
      <c r="C16" s="13"/>
      <c r="D16" s="13"/>
      <c r="E16" s="13"/>
      <c r="F16" s="13"/>
      <c r="G16" s="13"/>
      <c r="H16" s="13"/>
      <c r="I16" s="13"/>
      <c r="J16" s="13"/>
    </row>
    <row r="17" spans="1:15" ht="19.7" customHeight="1" x14ac:dyDescent="0.2">
      <c r="C17" s="13"/>
      <c r="D17" s="13"/>
      <c r="E17" s="13"/>
      <c r="F17" s="13"/>
      <c r="G17" s="13"/>
      <c r="H17" s="13"/>
      <c r="I17" s="13"/>
      <c r="J17" s="13"/>
    </row>
    <row r="18" spans="1:15" ht="19.7" customHeight="1" x14ac:dyDescent="0.2">
      <c r="C18" s="13"/>
      <c r="D18" s="13"/>
      <c r="E18" s="13"/>
      <c r="F18" s="13"/>
      <c r="G18" s="13"/>
      <c r="H18" s="13"/>
      <c r="I18" s="13"/>
      <c r="J18" s="13"/>
    </row>
    <row r="19" spans="1:15" ht="19.7" customHeight="1" x14ac:dyDescent="0.2">
      <c r="C19" s="13"/>
      <c r="D19" s="13"/>
      <c r="E19" s="13"/>
      <c r="F19" s="13"/>
      <c r="G19" s="13"/>
      <c r="H19" s="13"/>
      <c r="I19" s="13"/>
      <c r="J19" s="13"/>
    </row>
    <row r="20" spans="1:15" ht="19.7" customHeight="1" thickBot="1" x14ac:dyDescent="0.25">
      <c r="C20" s="13"/>
      <c r="D20" s="13"/>
      <c r="E20" s="13"/>
      <c r="F20" s="13"/>
      <c r="G20" s="13"/>
      <c r="H20" s="13"/>
      <c r="I20" s="13"/>
      <c r="J20" s="13"/>
    </row>
    <row r="21" spans="1:15" s="61" customFormat="1" ht="33.950000000000003" customHeight="1" thickBot="1" x14ac:dyDescent="0.3">
      <c r="A21" s="60"/>
      <c r="B21" s="110"/>
      <c r="C21" s="111" t="s">
        <v>122</v>
      </c>
      <c r="D21" s="111" t="s">
        <v>123</v>
      </c>
      <c r="E21" s="112"/>
      <c r="F21" s="111" t="s">
        <v>124</v>
      </c>
      <c r="G21" s="111" t="s">
        <v>125</v>
      </c>
      <c r="H21" s="111"/>
      <c r="I21" s="111" t="s">
        <v>126</v>
      </c>
      <c r="J21" s="111" t="s">
        <v>127</v>
      </c>
      <c r="K21" s="113"/>
      <c r="L21" s="111" t="s">
        <v>128</v>
      </c>
      <c r="M21" s="114" t="s">
        <v>129</v>
      </c>
      <c r="N21" s="60"/>
      <c r="O21" s="60"/>
    </row>
    <row r="22" spans="1:15" s="61" customFormat="1" ht="17.100000000000001" customHeight="1" x14ac:dyDescent="0.25">
      <c r="A22" s="60"/>
      <c r="B22" s="136" t="s">
        <v>4</v>
      </c>
      <c r="C22" s="115" t="str">
        <f>'Steg 7'!$G7</f>
        <v xml:space="preserve"> </v>
      </c>
      <c r="D22" s="116" t="str">
        <f>IF('Steg 7'!$J21&gt;0,'Steg 7'!$J21,"0")</f>
        <v>0</v>
      </c>
      <c r="E22" s="117"/>
      <c r="F22" s="115" t="str">
        <f>'Steg 7'!$G7</f>
        <v xml:space="preserve"> </v>
      </c>
      <c r="G22" s="116" t="str">
        <f>IF('Steg 7'!$I21&gt;0,'Steg 7'!$I21,"0")</f>
        <v>0</v>
      </c>
      <c r="H22" s="118"/>
      <c r="I22" s="115" t="str">
        <f>'Steg 7'!$G7</f>
        <v xml:space="preserve"> </v>
      </c>
      <c r="J22" s="116" t="str">
        <f>IF('Steg 7'!$G21&gt;0,'Steg 7'!$G21,"0")</f>
        <v>0</v>
      </c>
      <c r="K22" s="119"/>
      <c r="L22" s="115" t="str">
        <f>'Steg 7'!$G7</f>
        <v xml:space="preserve"> </v>
      </c>
      <c r="M22" s="120" t="str">
        <f>IF('Steg 7'!$H21&gt;0,'Steg 7'!$H21,"0")</f>
        <v>0</v>
      </c>
      <c r="N22" s="60"/>
      <c r="O22" s="60"/>
    </row>
    <row r="23" spans="1:15" s="61" customFormat="1" ht="17.100000000000001" customHeight="1" x14ac:dyDescent="0.25">
      <c r="A23" s="60"/>
      <c r="B23" s="137" t="s">
        <v>5</v>
      </c>
      <c r="C23" s="121" t="str">
        <f>'Steg 7'!$G8</f>
        <v xml:space="preserve"> </v>
      </c>
      <c r="D23" s="122" t="str">
        <f>IF('Steg 7'!$J22&gt;0,'Steg 7'!$J22,"0")</f>
        <v>0</v>
      </c>
      <c r="E23" s="123"/>
      <c r="F23" s="121" t="str">
        <f>'Steg 7'!$G8</f>
        <v xml:space="preserve"> </v>
      </c>
      <c r="G23" s="122" t="str">
        <f>IF('Steg 7'!$I22&gt;0,'Steg 7'!$I22,"0")</f>
        <v>0</v>
      </c>
      <c r="H23" s="124"/>
      <c r="I23" s="121" t="str">
        <f>'Steg 7'!$G8</f>
        <v xml:space="preserve"> </v>
      </c>
      <c r="J23" s="122" t="str">
        <f>IF('Steg 7'!$G22&gt;0,'Steg 7'!$G22,"0")</f>
        <v>0</v>
      </c>
      <c r="K23" s="125"/>
      <c r="L23" s="121" t="str">
        <f>'Steg 7'!$G8</f>
        <v xml:space="preserve"> </v>
      </c>
      <c r="M23" s="126" t="str">
        <f>IF('Steg 7'!$H22&gt;0,'Steg 7'!$H22,"0")</f>
        <v>0</v>
      </c>
      <c r="N23" s="60"/>
      <c r="O23" s="60"/>
    </row>
    <row r="24" spans="1:15" s="61" customFormat="1" ht="17.100000000000001" customHeight="1" x14ac:dyDescent="0.25">
      <c r="A24" s="60"/>
      <c r="B24" s="138" t="s">
        <v>6</v>
      </c>
      <c r="C24" s="127" t="str">
        <f>'Steg 7'!$G9</f>
        <v xml:space="preserve"> </v>
      </c>
      <c r="D24" s="128" t="str">
        <f>IF('Steg 7'!$J23&gt;0,'Steg 7'!$J23,"0")</f>
        <v>0</v>
      </c>
      <c r="E24" s="123"/>
      <c r="F24" s="127" t="str">
        <f>'Steg 7'!$G9</f>
        <v xml:space="preserve"> </v>
      </c>
      <c r="G24" s="128" t="str">
        <f>IF('Steg 7'!$I23&gt;0,'Steg 7'!$I23,"0")</f>
        <v>0</v>
      </c>
      <c r="H24" s="124"/>
      <c r="I24" s="127" t="str">
        <f>'Steg 7'!$G9</f>
        <v xml:space="preserve"> </v>
      </c>
      <c r="J24" s="128" t="str">
        <f>IF('Steg 7'!$G23&gt;0,'Steg 7'!$G23,"0")</f>
        <v>0</v>
      </c>
      <c r="K24" s="125"/>
      <c r="L24" s="127" t="str">
        <f>'Steg 7'!$G9</f>
        <v xml:space="preserve"> </v>
      </c>
      <c r="M24" s="129" t="str">
        <f>IF('Steg 7'!$H23&gt;0,'Steg 7'!$H23,"0")</f>
        <v>0</v>
      </c>
      <c r="N24" s="60"/>
      <c r="O24" s="60"/>
    </row>
    <row r="25" spans="1:15" s="61" customFormat="1" ht="17.100000000000001" customHeight="1" x14ac:dyDescent="0.25">
      <c r="A25" s="60"/>
      <c r="B25" s="137" t="s">
        <v>7</v>
      </c>
      <c r="C25" s="121" t="str">
        <f>'Steg 7'!$G10</f>
        <v xml:space="preserve"> </v>
      </c>
      <c r="D25" s="122" t="str">
        <f>IF('Steg 7'!$J24&gt;0,'Steg 7'!$J24,"0")</f>
        <v>0</v>
      </c>
      <c r="E25" s="123"/>
      <c r="F25" s="121" t="str">
        <f>'Steg 7'!$G10</f>
        <v xml:space="preserve"> </v>
      </c>
      <c r="G25" s="122" t="str">
        <f>IF('Steg 7'!$I24&gt;0,'Steg 7'!$I24,"0")</f>
        <v>0</v>
      </c>
      <c r="H25" s="124"/>
      <c r="I25" s="121" t="str">
        <f>'Steg 7'!$G10</f>
        <v xml:space="preserve"> </v>
      </c>
      <c r="J25" s="122" t="str">
        <f>IF('Steg 7'!$G24&gt;0,'Steg 7'!$G24,"0")</f>
        <v>0</v>
      </c>
      <c r="K25" s="125"/>
      <c r="L25" s="121" t="str">
        <f>'Steg 7'!$G10</f>
        <v xml:space="preserve"> </v>
      </c>
      <c r="M25" s="126" t="str">
        <f>IF('Steg 7'!$H24&gt;0,'Steg 7'!$H24,"0")</f>
        <v>0</v>
      </c>
      <c r="N25" s="60"/>
      <c r="O25" s="60"/>
    </row>
    <row r="26" spans="1:15" s="61" customFormat="1" ht="17.100000000000001" customHeight="1" x14ac:dyDescent="0.25">
      <c r="A26" s="60"/>
      <c r="B26" s="138" t="s">
        <v>8</v>
      </c>
      <c r="C26" s="127" t="str">
        <f>'Steg 7'!$G11</f>
        <v xml:space="preserve"> </v>
      </c>
      <c r="D26" s="128" t="str">
        <f>IF('Steg 7'!$J25&gt;0,'Steg 7'!$J25,"0")</f>
        <v>0</v>
      </c>
      <c r="E26" s="123"/>
      <c r="F26" s="127" t="str">
        <f>'Steg 7'!$G11</f>
        <v xml:space="preserve"> </v>
      </c>
      <c r="G26" s="128" t="str">
        <f>IF('Steg 7'!$I25&gt;0,'Steg 7'!$I25,"0")</f>
        <v>0</v>
      </c>
      <c r="H26" s="124"/>
      <c r="I26" s="127" t="str">
        <f>'Steg 7'!$G11</f>
        <v xml:space="preserve"> </v>
      </c>
      <c r="J26" s="128" t="str">
        <f>IF('Steg 7'!$G25&gt;0,'Steg 7'!$G25,"0")</f>
        <v>0</v>
      </c>
      <c r="K26" s="125"/>
      <c r="L26" s="127" t="str">
        <f>'Steg 7'!$G11</f>
        <v xml:space="preserve"> </v>
      </c>
      <c r="M26" s="129" t="str">
        <f>IF('Steg 7'!$H25&gt;0,'Steg 7'!$H25,"0")</f>
        <v>0</v>
      </c>
      <c r="N26" s="60"/>
      <c r="O26" s="60"/>
    </row>
    <row r="27" spans="1:15" s="61" customFormat="1" ht="17.100000000000001" customHeight="1" x14ac:dyDescent="0.25">
      <c r="A27" s="60"/>
      <c r="B27" s="137" t="s">
        <v>9</v>
      </c>
      <c r="C27" s="121" t="str">
        <f>'Steg 7'!$G12</f>
        <v xml:space="preserve"> </v>
      </c>
      <c r="D27" s="122" t="str">
        <f>IF('Steg 7'!$J26&gt;0,'Steg 7'!$J26,"0")</f>
        <v>0</v>
      </c>
      <c r="E27" s="123"/>
      <c r="F27" s="121" t="str">
        <f>'Steg 7'!$G12</f>
        <v xml:space="preserve"> </v>
      </c>
      <c r="G27" s="122" t="str">
        <f>IF('Steg 7'!$I26&gt;0,'Steg 7'!$I26,"0")</f>
        <v>0</v>
      </c>
      <c r="H27" s="124"/>
      <c r="I27" s="121" t="str">
        <f>'Steg 7'!$G12</f>
        <v xml:space="preserve"> </v>
      </c>
      <c r="J27" s="122" t="str">
        <f>IF('Steg 7'!$G26&gt;0,'Steg 7'!$G26,"0")</f>
        <v>0</v>
      </c>
      <c r="K27" s="125"/>
      <c r="L27" s="121" t="str">
        <f>'Steg 7'!$G12</f>
        <v xml:space="preserve"> </v>
      </c>
      <c r="M27" s="126" t="str">
        <f>IF('Steg 7'!$H26&gt;0,'Steg 7'!$H26,"0")</f>
        <v>0</v>
      </c>
      <c r="N27" s="60"/>
      <c r="O27" s="60"/>
    </row>
    <row r="28" spans="1:15" s="61" customFormat="1" ht="17.100000000000001" customHeight="1" thickBot="1" x14ac:dyDescent="0.3">
      <c r="A28" s="60"/>
      <c r="B28" s="139" t="s">
        <v>10</v>
      </c>
      <c r="C28" s="130" t="str">
        <f>'Steg 7'!$G13</f>
        <v xml:space="preserve"> </v>
      </c>
      <c r="D28" s="131" t="str">
        <f>IF('Steg 7'!$J27&gt;0,'Steg 7'!$J27,"0")</f>
        <v>0</v>
      </c>
      <c r="E28" s="132"/>
      <c r="F28" s="130" t="str">
        <f>'Steg 7'!$G13</f>
        <v xml:space="preserve"> </v>
      </c>
      <c r="G28" s="131" t="str">
        <f>IF('Steg 7'!$I27&gt;0,'Steg 7'!$I27,"0")</f>
        <v>0</v>
      </c>
      <c r="H28" s="133"/>
      <c r="I28" s="130" t="str">
        <f>'Steg 7'!$G13</f>
        <v xml:space="preserve"> </v>
      </c>
      <c r="J28" s="131" t="str">
        <f>IF('Steg 7'!$G27&gt;0,'Steg 7'!$G27,"0")</f>
        <v>0</v>
      </c>
      <c r="K28" s="134"/>
      <c r="L28" s="130" t="str">
        <f>'Steg 7'!$G13</f>
        <v xml:space="preserve"> </v>
      </c>
      <c r="M28" s="135" t="str">
        <f>IF('Steg 7'!$H27&gt;0,'Steg 7'!$H27,"0")</f>
        <v>0</v>
      </c>
      <c r="N28" s="60"/>
      <c r="O28" s="60"/>
    </row>
    <row r="29" spans="1:15" ht="22.5" customHeight="1" x14ac:dyDescent="0.2"/>
    <row r="30" spans="1:15" ht="22.5" customHeight="1" x14ac:dyDescent="0.2"/>
    <row r="31" spans="1:15" ht="22.5" customHeight="1" x14ac:dyDescent="0.2"/>
    <row r="32" spans="1:15" ht="22.5" customHeight="1" x14ac:dyDescent="0.2"/>
    <row r="33" ht="22.5" customHeight="1" x14ac:dyDescent="0.2"/>
    <row r="34" ht="22.5" customHeight="1" x14ac:dyDescent="0.2"/>
    <row r="35" ht="22.5" customHeight="1" x14ac:dyDescent="0.2"/>
    <row r="36" ht="22.5" customHeight="1" x14ac:dyDescent="0.2"/>
    <row r="37" ht="22.5" customHeight="1" x14ac:dyDescent="0.2"/>
    <row r="38" ht="22.5" customHeight="1" x14ac:dyDescent="0.2"/>
    <row r="39" ht="22.5" customHeight="1" x14ac:dyDescent="0.2"/>
  </sheetData>
  <sheetProtection formatCells="0" formatColumns="0" formatRows="0" insertColumns="0" insertRows="0" insertHyperlinks="0" deleteColumns="0" deleteRows="0" sort="0" autoFilter="0" pivotTables="0"/>
  <printOptions horizontalCentered="1"/>
  <pageMargins left="0.19685039370078741" right="0.19685039370078741" top="0.19685039370078741" bottom="0.19685039370078741" header="0" footer="0"/>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00A4E-47F1-477E-B48B-FDE6899FDDBC}">
  <dimension ref="A1"/>
  <sheetViews>
    <sheetView showGridLines="0" zoomScale="130" zoomScaleNormal="130" workbookViewId="0">
      <selection activeCell="B2" sqref="B2"/>
    </sheetView>
  </sheetViews>
  <sheetFormatPr defaultRowHeight="15" x14ac:dyDescent="0.25"/>
  <sheetData/>
  <sheetProtection algorithmName="SHA-512" hashValue="fJI2fhGoL85Unm9HXF3vbWT5AEeTwS6afeV6bE32P76hgCFilAGVkCYS+nlWlxIA8JMCvzD5Kjy8DCLOxDVUuA==" saltValue="DeHA7l4xyoDsTCjYKTXLcg==" spinCount="100000" sheet="1" objects="1" scenarios="1"/>
  <pageMargins left="0.19685039370078741" right="0.19685039370078741" top="0.19685039370078741" bottom="0.19685039370078741" header="0.31496062992125984" footer="0.31496062992125984"/>
  <pageSetup paperSize="9" orientation="landscape"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92F3B-57E7-499D-9278-DDB1649EE611}">
  <sheetPr codeName="Blad4"/>
  <dimension ref="B1:L30"/>
  <sheetViews>
    <sheetView showGridLines="0" showRuler="0" zoomScale="130" zoomScaleNormal="130" workbookViewId="0">
      <selection activeCell="H6" sqref="H6"/>
    </sheetView>
  </sheetViews>
  <sheetFormatPr defaultColWidth="2.42578125" defaultRowHeight="20.100000000000001" customHeight="1" x14ac:dyDescent="0.2"/>
  <cols>
    <col min="1" max="1" width="2.42578125" style="15" customWidth="1"/>
    <col min="2" max="5" width="12.5703125" style="53" customWidth="1"/>
    <col min="6" max="6" width="20.7109375" style="14" customWidth="1"/>
    <col min="7" max="7" width="15.7109375" style="14" customWidth="1"/>
    <col min="8" max="9" width="10.28515625" style="14" customWidth="1"/>
    <col min="10" max="12" width="10.28515625" style="15" customWidth="1"/>
    <col min="13" max="13" width="2.7109375" style="15" customWidth="1"/>
    <col min="14" max="16384" width="2.42578125" style="15"/>
  </cols>
  <sheetData>
    <row r="1" spans="2:12" s="55" customFormat="1" ht="15" customHeight="1" x14ac:dyDescent="0.2">
      <c r="B1" s="5"/>
      <c r="C1" s="5"/>
      <c r="D1" s="5"/>
      <c r="E1" s="5"/>
      <c r="F1" s="54"/>
      <c r="G1" s="54"/>
      <c r="H1" s="54"/>
      <c r="I1" s="54"/>
    </row>
    <row r="2" spans="2:12" s="55" customFormat="1" ht="24.95" customHeight="1" x14ac:dyDescent="0.5">
      <c r="B2" s="5"/>
      <c r="C2" s="5"/>
      <c r="D2" s="5"/>
      <c r="F2" s="57" t="s">
        <v>130</v>
      </c>
      <c r="H2" s="54"/>
      <c r="I2" s="54"/>
    </row>
    <row r="3" spans="2:12" s="55" customFormat="1" ht="20.100000000000001" customHeight="1" x14ac:dyDescent="0.2">
      <c r="B3" s="185"/>
      <c r="C3" s="185"/>
      <c r="D3" s="185"/>
      <c r="F3" s="172" t="s">
        <v>131</v>
      </c>
      <c r="G3" s="54"/>
      <c r="H3" s="54"/>
      <c r="I3" s="54"/>
    </row>
    <row r="4" spans="2:12" s="61" customFormat="1" ht="20.100000000000001" customHeight="1" x14ac:dyDescent="0.25">
      <c r="B4" s="173"/>
      <c r="C4" s="184"/>
      <c r="D4" s="184"/>
      <c r="E4" s="184"/>
      <c r="F4" s="60"/>
      <c r="G4" s="60"/>
      <c r="H4" s="60"/>
      <c r="I4" s="60"/>
    </row>
    <row r="5" spans="2:12" s="61" customFormat="1" ht="20.100000000000001" customHeight="1" x14ac:dyDescent="0.25">
      <c r="B5" s="184"/>
      <c r="C5" s="184"/>
      <c r="D5" s="184"/>
      <c r="E5" s="184"/>
      <c r="F5" s="207" t="s">
        <v>12</v>
      </c>
      <c r="G5" s="60"/>
      <c r="H5" s="60"/>
      <c r="I5" s="60"/>
    </row>
    <row r="6" spans="2:12" s="61" customFormat="1" ht="54.95" customHeight="1" x14ac:dyDescent="0.25">
      <c r="B6" s="239" t="s">
        <v>11</v>
      </c>
      <c r="C6" s="239"/>
      <c r="D6" s="184"/>
      <c r="E6" s="64"/>
      <c r="F6" s="65" t="s">
        <v>0</v>
      </c>
      <c r="G6" s="66" t="s">
        <v>179</v>
      </c>
      <c r="H6" s="66" t="s">
        <v>1</v>
      </c>
      <c r="I6" s="66" t="s">
        <v>2</v>
      </c>
      <c r="J6" s="66" t="s">
        <v>133</v>
      </c>
      <c r="K6" s="66" t="s">
        <v>132</v>
      </c>
      <c r="L6" s="66" t="s">
        <v>166</v>
      </c>
    </row>
    <row r="7" spans="2:12" s="61" customFormat="1" ht="20.100000000000001" customHeight="1" x14ac:dyDescent="0.25">
      <c r="B7" s="240"/>
      <c r="C7" s="240"/>
      <c r="D7" s="240"/>
      <c r="E7" s="64"/>
      <c r="F7" s="67" t="s">
        <v>4</v>
      </c>
      <c r="G7" s="68"/>
      <c r="H7" s="153"/>
      <c r="I7" s="153"/>
      <c r="J7" s="153"/>
      <c r="K7" s="153"/>
      <c r="L7" s="153"/>
    </row>
    <row r="8" spans="2:12" s="61" customFormat="1" ht="20.100000000000001" customHeight="1" x14ac:dyDescent="0.25">
      <c r="B8" s="240"/>
      <c r="C8" s="240"/>
      <c r="D8" s="240"/>
      <c r="E8" s="64"/>
      <c r="F8" s="152" t="s">
        <v>5</v>
      </c>
      <c r="G8" s="68"/>
      <c r="H8" s="69"/>
      <c r="I8" s="69"/>
      <c r="J8" s="69"/>
      <c r="K8" s="69"/>
      <c r="L8" s="69"/>
    </row>
    <row r="9" spans="2:12" s="61" customFormat="1" ht="20.100000000000001" customHeight="1" x14ac:dyDescent="0.25">
      <c r="B9" s="240"/>
      <c r="C9" s="240"/>
      <c r="D9" s="240"/>
      <c r="E9" s="64"/>
      <c r="F9" s="67" t="s">
        <v>6</v>
      </c>
      <c r="G9" s="68"/>
      <c r="H9" s="153"/>
      <c r="I9" s="153"/>
      <c r="J9" s="153"/>
      <c r="K9" s="153"/>
      <c r="L9" s="153"/>
    </row>
    <row r="10" spans="2:12" s="61" customFormat="1" ht="20.100000000000001" customHeight="1" x14ac:dyDescent="0.25">
      <c r="B10" s="240"/>
      <c r="C10" s="240"/>
      <c r="D10" s="240"/>
      <c r="E10" s="64"/>
      <c r="F10" s="152" t="s">
        <v>7</v>
      </c>
      <c r="G10" s="68"/>
      <c r="H10" s="69"/>
      <c r="I10" s="69"/>
      <c r="J10" s="69"/>
      <c r="K10" s="69"/>
      <c r="L10" s="69"/>
    </row>
    <row r="11" spans="2:12" s="61" customFormat="1" ht="20.100000000000001" customHeight="1" x14ac:dyDescent="0.25">
      <c r="B11" s="240"/>
      <c r="C11" s="240"/>
      <c r="D11" s="240"/>
      <c r="E11" s="64"/>
      <c r="F11" s="67" t="s">
        <v>8</v>
      </c>
      <c r="G11" s="68"/>
      <c r="H11" s="153"/>
      <c r="I11" s="153"/>
      <c r="J11" s="153"/>
      <c r="K11" s="153"/>
      <c r="L11" s="153"/>
    </row>
    <row r="12" spans="2:12" s="61" customFormat="1" ht="20.100000000000001" customHeight="1" x14ac:dyDescent="0.25">
      <c r="B12" s="240"/>
      <c r="C12" s="240"/>
      <c r="D12" s="240"/>
      <c r="E12" s="64"/>
      <c r="F12" s="152" t="s">
        <v>9</v>
      </c>
      <c r="G12" s="68"/>
      <c r="H12" s="69"/>
      <c r="I12" s="69"/>
      <c r="J12" s="69"/>
      <c r="K12" s="69"/>
      <c r="L12" s="69"/>
    </row>
    <row r="13" spans="2:12" s="61" customFormat="1" ht="20.100000000000001" customHeight="1" x14ac:dyDescent="0.25">
      <c r="B13" s="240"/>
      <c r="C13" s="240"/>
      <c r="D13" s="240"/>
      <c r="E13" s="64"/>
      <c r="F13" s="67" t="s">
        <v>10</v>
      </c>
      <c r="G13" s="68"/>
      <c r="H13" s="153"/>
      <c r="I13" s="153"/>
      <c r="J13" s="153"/>
      <c r="K13" s="153"/>
      <c r="L13" s="153"/>
    </row>
    <row r="14" spans="2:12" s="61" customFormat="1" ht="20.100000000000001" customHeight="1" x14ac:dyDescent="0.25">
      <c r="B14" s="240"/>
      <c r="C14" s="240"/>
      <c r="D14" s="240"/>
      <c r="E14" s="64"/>
      <c r="F14" s="60"/>
      <c r="G14" s="60"/>
      <c r="H14" s="60"/>
      <c r="I14" s="60"/>
    </row>
    <row r="15" spans="2:12" s="61" customFormat="1" ht="20.100000000000001" customHeight="1" x14ac:dyDescent="0.25">
      <c r="B15" s="240"/>
      <c r="C15" s="240"/>
      <c r="D15" s="240"/>
      <c r="E15" s="64"/>
      <c r="F15" s="62"/>
      <c r="G15" s="60"/>
      <c r="H15" s="60"/>
      <c r="I15" s="60"/>
    </row>
    <row r="16" spans="2:12" s="61" customFormat="1" ht="20.100000000000001" customHeight="1" x14ac:dyDescent="0.25">
      <c r="B16" s="240"/>
      <c r="C16" s="240"/>
      <c r="D16" s="240"/>
      <c r="E16" s="184"/>
      <c r="F16" s="60"/>
      <c r="G16" s="60"/>
      <c r="H16" s="60"/>
      <c r="I16" s="60"/>
    </row>
    <row r="17" spans="2:12" s="61" customFormat="1" ht="20.100000000000001" customHeight="1" x14ac:dyDescent="0.25">
      <c r="B17" s="240"/>
      <c r="C17" s="240"/>
      <c r="D17" s="240"/>
      <c r="E17" s="184"/>
      <c r="F17" s="60"/>
      <c r="G17" s="60"/>
      <c r="H17" s="60"/>
      <c r="I17" s="60"/>
    </row>
    <row r="18" spans="2:12" s="61" customFormat="1" ht="20.100000000000001" customHeight="1" x14ac:dyDescent="0.25">
      <c r="B18" s="240"/>
      <c r="C18" s="240"/>
      <c r="D18" s="240"/>
      <c r="E18" s="184"/>
      <c r="F18" s="60"/>
      <c r="G18" s="60"/>
      <c r="H18" s="60"/>
      <c r="I18" s="60"/>
    </row>
    <row r="19" spans="2:12" s="61" customFormat="1" ht="20.100000000000001" customHeight="1" x14ac:dyDescent="0.25">
      <c r="B19" s="240"/>
      <c r="C19" s="240"/>
      <c r="D19" s="240"/>
      <c r="E19" s="184"/>
      <c r="F19" s="60"/>
      <c r="G19" s="60"/>
      <c r="H19" s="60"/>
      <c r="I19" s="60"/>
    </row>
    <row r="20" spans="2:12" s="61" customFormat="1" ht="20.100000000000001" customHeight="1" x14ac:dyDescent="0.25">
      <c r="B20" s="240"/>
      <c r="C20" s="240"/>
      <c r="D20" s="240"/>
      <c r="E20" s="184"/>
      <c r="F20" s="60"/>
      <c r="G20" s="60"/>
      <c r="H20" s="60"/>
      <c r="I20" s="60"/>
    </row>
    <row r="21" spans="2:12" s="61" customFormat="1" ht="20.100000000000001" customHeight="1" x14ac:dyDescent="0.25">
      <c r="B21" s="240"/>
      <c r="C21" s="240"/>
      <c r="D21" s="240"/>
      <c r="E21" s="184"/>
      <c r="F21" s="60"/>
      <c r="G21" s="60"/>
      <c r="H21" s="60"/>
      <c r="I21" s="60"/>
    </row>
    <row r="22" spans="2:12" s="61" customFormat="1" ht="20.100000000000001" customHeight="1" x14ac:dyDescent="0.25">
      <c r="B22" s="184"/>
      <c r="C22" s="184"/>
      <c r="D22" s="184"/>
      <c r="E22" s="184"/>
      <c r="F22" s="60"/>
      <c r="G22" s="60"/>
      <c r="H22" s="60"/>
      <c r="I22" s="60"/>
    </row>
    <row r="23" spans="2:12" s="61" customFormat="1" ht="20.100000000000001" customHeight="1" x14ac:dyDescent="0.25">
      <c r="B23" s="184"/>
      <c r="C23" s="184"/>
      <c r="D23" s="184"/>
      <c r="E23" s="184"/>
      <c r="F23" s="60"/>
      <c r="G23" s="60"/>
      <c r="H23" s="60"/>
      <c r="I23" s="60"/>
    </row>
    <row r="24" spans="2:12" s="61" customFormat="1" ht="20.100000000000001" customHeight="1" x14ac:dyDescent="0.25">
      <c r="B24" s="184"/>
      <c r="C24" s="184"/>
      <c r="D24" s="184"/>
      <c r="E24" s="184"/>
      <c r="F24" s="60"/>
      <c r="G24" s="60"/>
      <c r="H24" s="60"/>
      <c r="I24" s="60"/>
    </row>
    <row r="25" spans="2:12" s="61" customFormat="1" ht="20.100000000000001" customHeight="1" x14ac:dyDescent="0.25">
      <c r="B25" s="184"/>
      <c r="C25" s="184"/>
      <c r="D25" s="184"/>
      <c r="E25" s="184"/>
      <c r="F25" s="60"/>
      <c r="G25" s="60"/>
      <c r="H25" s="60"/>
      <c r="I25" s="60"/>
    </row>
    <row r="26" spans="2:12" s="61" customFormat="1" ht="20.100000000000001" customHeight="1" x14ac:dyDescent="0.25">
      <c r="B26" s="184"/>
      <c r="C26" s="184"/>
      <c r="D26" s="184"/>
      <c r="E26" s="184"/>
      <c r="F26" s="60"/>
      <c r="G26" s="60"/>
      <c r="H26" s="60"/>
      <c r="I26" s="60"/>
    </row>
    <row r="27" spans="2:12" s="61" customFormat="1" ht="20.100000000000001" customHeight="1" x14ac:dyDescent="0.25">
      <c r="B27" s="184"/>
      <c r="C27" s="184"/>
      <c r="D27" s="184"/>
      <c r="E27" s="184"/>
      <c r="F27" s="60"/>
      <c r="G27" s="60"/>
      <c r="H27" s="60"/>
      <c r="I27" s="60"/>
    </row>
    <row r="28" spans="2:12" s="72" customFormat="1" ht="20.100000000000001" customHeight="1" x14ac:dyDescent="0.3">
      <c r="B28" s="70"/>
      <c r="C28" s="70"/>
      <c r="D28" s="70"/>
      <c r="E28" s="70"/>
      <c r="F28" s="71"/>
      <c r="G28" s="71"/>
      <c r="H28" s="71"/>
      <c r="I28" s="71"/>
    </row>
    <row r="29" spans="2:12" s="72" customFormat="1" ht="20.100000000000001" customHeight="1" x14ac:dyDescent="0.3">
      <c r="B29" s="70"/>
      <c r="C29" s="70"/>
      <c r="D29" s="70"/>
      <c r="E29" s="70"/>
      <c r="F29" s="71"/>
      <c r="G29" s="71"/>
      <c r="H29" s="71"/>
      <c r="I29" s="71"/>
    </row>
    <row r="30" spans="2:12" s="72" customFormat="1" ht="20.100000000000001" customHeight="1" x14ac:dyDescent="0.3">
      <c r="B30" s="70"/>
      <c r="C30" s="70"/>
      <c r="D30" s="70"/>
      <c r="E30" s="70"/>
      <c r="F30" s="71"/>
      <c r="G30" s="71"/>
      <c r="H30" s="71"/>
      <c r="I30" s="71"/>
      <c r="L30" s="71"/>
    </row>
  </sheetData>
  <mergeCells count="2">
    <mergeCell ref="B6:C6"/>
    <mergeCell ref="B7:D21"/>
  </mergeCells>
  <printOptions horizontalCentered="1"/>
  <pageMargins left="0.19685039370078741" right="0.19685039370078741" top="0.19685039370078741" bottom="0.19685039370078741" header="0" footer="0"/>
  <pageSetup paperSize="9" orientation="landscape"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0EAF3-9607-41D4-8ADA-9ADA54895007}">
  <sheetPr codeName="Blad5"/>
  <dimension ref="B1:AA28"/>
  <sheetViews>
    <sheetView showGridLines="0" showRuler="0" zoomScale="130" zoomScaleNormal="130" workbookViewId="0">
      <selection activeCell="B2" sqref="B2"/>
    </sheetView>
  </sheetViews>
  <sheetFormatPr defaultColWidth="2.42578125" defaultRowHeight="20.100000000000001" customHeight="1" x14ac:dyDescent="0.3"/>
  <cols>
    <col min="1" max="1" width="2.42578125" style="72" customWidth="1"/>
    <col min="2" max="4" width="12.5703125" style="70" customWidth="1"/>
    <col min="5" max="5" width="13.5703125" style="70" customWidth="1"/>
    <col min="6" max="6" width="20.7109375" style="71" customWidth="1"/>
    <col min="7" max="7" width="15.7109375" style="71" customWidth="1"/>
    <col min="8" max="9" width="10.28515625" style="71" customWidth="1"/>
    <col min="10" max="12" width="10.28515625" style="72" customWidth="1"/>
    <col min="13" max="13" width="2.7109375" style="72" customWidth="1"/>
    <col min="14" max="20" width="9.140625" style="72" customWidth="1"/>
    <col min="21" max="21" width="7.85546875" style="72" hidden="1" customWidth="1"/>
    <col min="22" max="23" width="9.28515625" style="72" hidden="1" customWidth="1"/>
    <col min="24" max="24" width="5.5703125" style="72" hidden="1" customWidth="1"/>
    <col min="25" max="25" width="2.7109375" style="72" hidden="1" customWidth="1"/>
    <col min="26" max="26" width="11.5703125" style="72" hidden="1" customWidth="1"/>
    <col min="27" max="27" width="5.5703125" style="72" hidden="1" customWidth="1"/>
    <col min="28" max="28" width="2.42578125" style="72" customWidth="1"/>
    <col min="29" max="16384" width="2.42578125" style="72"/>
  </cols>
  <sheetData>
    <row r="1" spans="2:27" s="77" customFormat="1" ht="15" customHeight="1" x14ac:dyDescent="0.3">
      <c r="B1" s="76"/>
      <c r="C1" s="76"/>
      <c r="D1" s="76"/>
      <c r="E1" s="76"/>
      <c r="F1" s="78"/>
      <c r="G1" s="78"/>
      <c r="H1" s="78"/>
      <c r="I1" s="78"/>
    </row>
    <row r="2" spans="2:27" s="77" customFormat="1" ht="24.95" customHeight="1" x14ac:dyDescent="0.5">
      <c r="B2" s="76"/>
      <c r="C2" s="76"/>
      <c r="F2" s="57" t="s">
        <v>130</v>
      </c>
      <c r="H2" s="78"/>
      <c r="I2" s="78"/>
    </row>
    <row r="3" spans="2:27" s="77" customFormat="1" ht="20.100000000000001" customHeight="1" x14ac:dyDescent="0.3">
      <c r="B3" s="171"/>
      <c r="C3" s="171"/>
      <c r="F3" s="172" t="s">
        <v>131</v>
      </c>
      <c r="G3" s="78"/>
      <c r="H3" s="78"/>
      <c r="I3" s="78"/>
    </row>
    <row r="4" spans="2:27" s="61" customFormat="1" ht="20.100000000000001" customHeight="1" x14ac:dyDescent="0.25">
      <c r="B4" s="173"/>
      <c r="C4" s="63"/>
      <c r="D4" s="63"/>
      <c r="E4" s="63"/>
      <c r="F4" s="60"/>
      <c r="G4" s="60"/>
      <c r="H4" s="60"/>
      <c r="I4" s="60"/>
    </row>
    <row r="5" spans="2:27" s="61" customFormat="1" ht="20.100000000000001" customHeight="1" x14ac:dyDescent="0.25">
      <c r="B5" s="63"/>
      <c r="C5" s="63"/>
      <c r="D5" s="63"/>
      <c r="E5" s="63"/>
      <c r="F5" s="207" t="s">
        <v>114</v>
      </c>
      <c r="G5" s="60"/>
      <c r="H5" s="60"/>
      <c r="I5" s="60"/>
    </row>
    <row r="6" spans="2:27" s="61" customFormat="1" ht="54.95" customHeight="1" x14ac:dyDescent="0.25">
      <c r="B6" s="239" t="s">
        <v>145</v>
      </c>
      <c r="C6" s="239"/>
      <c r="D6" s="239"/>
      <c r="E6" s="64"/>
      <c r="F6" s="65" t="s">
        <v>0</v>
      </c>
      <c r="G6" s="66" t="s">
        <v>179</v>
      </c>
      <c r="H6" s="66" t="s">
        <v>1</v>
      </c>
      <c r="I6" s="66" t="s">
        <v>2</v>
      </c>
      <c r="J6" s="66" t="s">
        <v>133</v>
      </c>
      <c r="K6" s="66" t="s">
        <v>132</v>
      </c>
      <c r="L6" s="66" t="s">
        <v>166</v>
      </c>
    </row>
    <row r="7" spans="2:27" s="61" customFormat="1" ht="20.100000000000001" customHeight="1" x14ac:dyDescent="0.25">
      <c r="B7" s="175" t="str">
        <f>IF(AA7&gt;1,"Du kan bara en av zonerna", IF(AA7=1,"", "Välj en zon"))</f>
        <v>Välj en zon</v>
      </c>
      <c r="E7" s="63"/>
      <c r="F7" s="67" t="s">
        <v>4</v>
      </c>
      <c r="G7" s="210">
        <f>'Steg 1'!G7</f>
        <v>0</v>
      </c>
      <c r="H7" s="174" t="str">
        <f>IF(G7&gt;0,$AA$9," ")</f>
        <v xml:space="preserve"> </v>
      </c>
      <c r="I7" s="153"/>
      <c r="J7" s="153"/>
      <c r="K7" s="153"/>
      <c r="L7" s="153"/>
      <c r="U7" s="181" t="b">
        <v>0</v>
      </c>
      <c r="V7" s="181" t="b">
        <v>0</v>
      </c>
      <c r="W7" s="181" t="b">
        <v>0</v>
      </c>
      <c r="X7" s="61">
        <f>IF(U7=TRUE,1,0)</f>
        <v>0</v>
      </c>
      <c r="Y7" s="61">
        <f>IF(V7=TRUE,1,0)</f>
        <v>0</v>
      </c>
      <c r="Z7" s="61">
        <f t="shared" ref="Z7" si="0">IF(W7=TRUE,1,0)</f>
        <v>0</v>
      </c>
      <c r="AA7" s="61">
        <f>SUM(X7:Z7)</f>
        <v>0</v>
      </c>
    </row>
    <row r="8" spans="2:27" s="61" customFormat="1" ht="20.100000000000001" customHeight="1" x14ac:dyDescent="0.25">
      <c r="C8" s="63"/>
      <c r="D8" s="63"/>
      <c r="E8" s="63"/>
      <c r="F8" s="152" t="s">
        <v>5</v>
      </c>
      <c r="G8" s="211">
        <f>'Steg 1'!G8</f>
        <v>0</v>
      </c>
      <c r="H8" s="176" t="str">
        <f t="shared" ref="H8:H13" si="1">IF(G8&gt;0,$AA$9," ")</f>
        <v xml:space="preserve"> </v>
      </c>
      <c r="I8" s="69"/>
      <c r="J8" s="69"/>
      <c r="K8" s="69"/>
      <c r="L8" s="69"/>
      <c r="X8" s="61">
        <f>IF(U7=TRUE,100,0)</f>
        <v>0</v>
      </c>
      <c r="Y8" s="61">
        <f>IF(V7=TRUE,10,0)</f>
        <v>0</v>
      </c>
      <c r="Z8" s="61">
        <f>IF(W7=TRUE,1,0)</f>
        <v>0</v>
      </c>
      <c r="AA8" s="61">
        <f>SUM(X8:Z8)</f>
        <v>0</v>
      </c>
    </row>
    <row r="9" spans="2:27" s="61" customFormat="1" ht="20.100000000000001" customHeight="1" x14ac:dyDescent="0.25">
      <c r="B9" s="63"/>
      <c r="C9" s="63"/>
      <c r="D9" s="63"/>
      <c r="E9" s="63"/>
      <c r="F9" s="67" t="s">
        <v>6</v>
      </c>
      <c r="G9" s="210">
        <f>'Steg 1'!G9</f>
        <v>0</v>
      </c>
      <c r="H9" s="174" t="str">
        <f t="shared" si="1"/>
        <v xml:space="preserve"> </v>
      </c>
      <c r="I9" s="153"/>
      <c r="J9" s="153"/>
      <c r="K9" s="153"/>
      <c r="L9" s="153"/>
      <c r="Z9" s="177" t="s">
        <v>111</v>
      </c>
      <c r="AA9" s="213" t="str">
        <f>IF(AA8=100,"G",IF(AA8=10,"C",IF(AA8=1,"B"," ")))</f>
        <v xml:space="preserve"> </v>
      </c>
    </row>
    <row r="10" spans="2:27" s="61" customFormat="1" ht="20.100000000000001" customHeight="1" x14ac:dyDescent="0.25">
      <c r="B10" s="63"/>
      <c r="C10" s="63"/>
      <c r="D10" s="63"/>
      <c r="E10" s="63"/>
      <c r="F10" s="152" t="s">
        <v>7</v>
      </c>
      <c r="G10" s="211">
        <f>'Steg 1'!G10</f>
        <v>0</v>
      </c>
      <c r="H10" s="176" t="str">
        <f t="shared" si="1"/>
        <v xml:space="preserve"> </v>
      </c>
      <c r="I10" s="69"/>
      <c r="J10" s="69"/>
      <c r="K10" s="69"/>
      <c r="L10" s="69"/>
      <c r="Z10" s="177" t="s">
        <v>176</v>
      </c>
      <c r="AA10" s="178" t="str">
        <f>IF(AA8=100,1,IF(AA8=10,2,IF(AA8=1,3," ")))</f>
        <v xml:space="preserve"> </v>
      </c>
    </row>
    <row r="11" spans="2:27" s="61" customFormat="1" ht="20.100000000000001" customHeight="1" x14ac:dyDescent="0.25">
      <c r="B11" s="63"/>
      <c r="C11" s="63"/>
      <c r="D11" s="63"/>
      <c r="E11" s="63"/>
      <c r="F11" s="67" t="s">
        <v>8</v>
      </c>
      <c r="G11" s="210">
        <f>'Steg 1'!G11</f>
        <v>0</v>
      </c>
      <c r="H11" s="174" t="str">
        <f t="shared" si="1"/>
        <v xml:space="preserve"> </v>
      </c>
      <c r="I11" s="153"/>
      <c r="J11" s="153"/>
      <c r="K11" s="153"/>
      <c r="L11" s="153"/>
    </row>
    <row r="12" spans="2:27" s="61" customFormat="1" ht="20.100000000000001" customHeight="1" x14ac:dyDescent="0.25">
      <c r="B12" s="63"/>
      <c r="C12" s="63"/>
      <c r="D12" s="63"/>
      <c r="E12" s="63"/>
      <c r="F12" s="152" t="s">
        <v>9</v>
      </c>
      <c r="G12" s="211">
        <f>'Steg 1'!G12</f>
        <v>0</v>
      </c>
      <c r="H12" s="176" t="str">
        <f t="shared" si="1"/>
        <v xml:space="preserve"> </v>
      </c>
      <c r="I12" s="69"/>
      <c r="J12" s="69"/>
      <c r="K12" s="69"/>
      <c r="L12" s="69"/>
    </row>
    <row r="13" spans="2:27" s="61" customFormat="1" ht="20.100000000000001" customHeight="1" x14ac:dyDescent="0.25">
      <c r="B13" s="63"/>
      <c r="C13" s="63"/>
      <c r="D13" s="63"/>
      <c r="E13" s="63"/>
      <c r="F13" s="67" t="s">
        <v>10</v>
      </c>
      <c r="G13" s="210">
        <f>'Steg 1'!G13</f>
        <v>0</v>
      </c>
      <c r="H13" s="174" t="str">
        <f t="shared" si="1"/>
        <v xml:space="preserve"> </v>
      </c>
      <c r="I13" s="153"/>
      <c r="J13" s="153"/>
      <c r="K13" s="153"/>
      <c r="L13" s="153"/>
    </row>
    <row r="14" spans="2:27" s="61" customFormat="1" ht="20.100000000000001" customHeight="1" x14ac:dyDescent="0.25">
      <c r="B14" s="63"/>
      <c r="C14" s="63"/>
      <c r="D14" s="63"/>
      <c r="E14" s="63"/>
      <c r="F14" s="60"/>
      <c r="G14" s="60"/>
      <c r="H14" s="60"/>
      <c r="I14" s="60"/>
    </row>
    <row r="15" spans="2:27" s="61" customFormat="1" ht="20.100000000000001" customHeight="1" x14ac:dyDescent="0.25">
      <c r="B15" s="63"/>
      <c r="C15" s="63"/>
      <c r="D15" s="63"/>
      <c r="E15" s="63"/>
      <c r="F15" s="62"/>
      <c r="G15" s="60"/>
      <c r="H15" s="60"/>
      <c r="I15" s="60"/>
    </row>
    <row r="16" spans="2:27" s="61" customFormat="1" ht="20.100000000000001" customHeight="1" x14ac:dyDescent="0.25">
      <c r="B16" s="63"/>
      <c r="C16" s="63"/>
      <c r="D16" s="63"/>
      <c r="E16" s="63"/>
      <c r="F16" s="60"/>
      <c r="G16" s="60"/>
      <c r="H16" s="60"/>
      <c r="I16" s="60"/>
    </row>
    <row r="17" spans="2:9" s="61" customFormat="1" ht="20.100000000000001" customHeight="1" x14ac:dyDescent="0.25">
      <c r="B17" s="63"/>
      <c r="C17" s="63"/>
      <c r="D17" s="63"/>
      <c r="E17" s="63"/>
      <c r="F17" s="60"/>
      <c r="G17" s="60"/>
      <c r="H17" s="60"/>
      <c r="I17" s="60"/>
    </row>
    <row r="18" spans="2:9" s="61" customFormat="1" ht="20.100000000000001" customHeight="1" x14ac:dyDescent="0.25">
      <c r="B18" s="63"/>
      <c r="C18" s="63"/>
      <c r="D18" s="63"/>
      <c r="E18" s="63"/>
      <c r="F18" s="60"/>
      <c r="H18" s="60"/>
      <c r="I18" s="60"/>
    </row>
    <row r="19" spans="2:9" s="61" customFormat="1" ht="20.100000000000001" customHeight="1" x14ac:dyDescent="0.25">
      <c r="B19" s="63"/>
      <c r="C19" s="63"/>
      <c r="D19" s="63"/>
      <c r="E19" s="63"/>
      <c r="F19" s="60"/>
      <c r="H19" s="60"/>
      <c r="I19" s="60"/>
    </row>
    <row r="20" spans="2:9" s="61" customFormat="1" ht="20.100000000000001" customHeight="1" x14ac:dyDescent="0.25">
      <c r="B20" s="63"/>
      <c r="C20" s="63"/>
      <c r="D20" s="63"/>
      <c r="E20" s="63"/>
      <c r="F20" s="60"/>
      <c r="H20" s="60"/>
      <c r="I20" s="60"/>
    </row>
    <row r="21" spans="2:9" s="61" customFormat="1" ht="20.100000000000001" customHeight="1" x14ac:dyDescent="0.25">
      <c r="B21" s="63"/>
      <c r="C21" s="63"/>
      <c r="D21" s="63"/>
      <c r="E21" s="63"/>
      <c r="F21" s="60"/>
      <c r="H21" s="60"/>
      <c r="I21" s="60"/>
    </row>
    <row r="22" spans="2:9" s="61" customFormat="1" ht="20.100000000000001" customHeight="1" x14ac:dyDescent="0.25">
      <c r="B22" s="63"/>
      <c r="C22" s="63"/>
      <c r="D22" s="63"/>
      <c r="E22" s="63"/>
      <c r="F22" s="60"/>
      <c r="G22" s="179"/>
      <c r="H22" s="62"/>
      <c r="I22" s="60"/>
    </row>
    <row r="23" spans="2:9" s="61" customFormat="1" ht="20.100000000000001" customHeight="1" x14ac:dyDescent="0.25">
      <c r="B23" s="63"/>
      <c r="C23" s="63"/>
      <c r="D23" s="63"/>
      <c r="E23" s="63"/>
      <c r="F23" s="60"/>
      <c r="G23" s="60"/>
      <c r="H23" s="60"/>
      <c r="I23" s="60"/>
    </row>
    <row r="24" spans="2:9" s="61" customFormat="1" ht="20.100000000000001" customHeight="1" x14ac:dyDescent="0.25">
      <c r="B24" s="63"/>
      <c r="C24" s="63"/>
      <c r="D24" s="63"/>
      <c r="E24" s="63"/>
      <c r="G24" s="60"/>
      <c r="H24" s="60"/>
      <c r="I24" s="60"/>
    </row>
    <row r="25" spans="2:9" s="61" customFormat="1" ht="20.100000000000001" customHeight="1" x14ac:dyDescent="0.25">
      <c r="B25" s="63"/>
      <c r="C25" s="63"/>
      <c r="D25" s="63"/>
      <c r="E25" s="63"/>
      <c r="F25" s="60"/>
      <c r="G25" s="60"/>
      <c r="H25" s="60"/>
      <c r="I25" s="60"/>
    </row>
    <row r="26" spans="2:9" s="61" customFormat="1" ht="20.100000000000001" customHeight="1" x14ac:dyDescent="0.25">
      <c r="B26" s="180" t="s">
        <v>146</v>
      </c>
      <c r="C26" s="63"/>
      <c r="D26" s="63"/>
      <c r="E26" s="63"/>
      <c r="F26" s="60"/>
      <c r="G26" s="60"/>
      <c r="H26" s="60"/>
      <c r="I26" s="60"/>
    </row>
    <row r="27" spans="2:9" s="61" customFormat="1" ht="20.100000000000001" customHeight="1" x14ac:dyDescent="0.25">
      <c r="F27" s="60"/>
      <c r="G27" s="60"/>
      <c r="H27" s="60"/>
      <c r="I27" s="60"/>
    </row>
    <row r="28" spans="2:9" ht="20.100000000000001" customHeight="1" x14ac:dyDescent="0.3">
      <c r="B28" s="72"/>
      <c r="C28" s="72"/>
      <c r="D28" s="72"/>
      <c r="E28" s="72"/>
    </row>
  </sheetData>
  <mergeCells count="1">
    <mergeCell ref="B6:D6"/>
  </mergeCells>
  <printOptions horizontalCentered="1"/>
  <pageMargins left="0.19685039370078741" right="0.19685039370078741" top="0.19685039370078741" bottom="0.19685039370078741" header="0" footer="0"/>
  <pageSetup paperSize="9" orientation="landscape" r:id="rId1"/>
  <ignoredErrors>
    <ignoredError sqref="H7:H13" unlockedFormula="1"/>
  </ignoredError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054" r:id="rId5" name="Check Box 6">
              <controlPr locked="0" defaultSize="0" autoFill="0" autoLine="0" autoPict="0" altText="">
                <anchor moveWithCells="1">
                  <from>
                    <xdr:col>1</xdr:col>
                    <xdr:colOff>104775</xdr:colOff>
                    <xdr:row>9</xdr:row>
                    <xdr:rowOff>114300</xdr:rowOff>
                  </from>
                  <to>
                    <xdr:col>4</xdr:col>
                    <xdr:colOff>733425</xdr:colOff>
                    <xdr:row>10</xdr:row>
                    <xdr:rowOff>190500</xdr:rowOff>
                  </to>
                </anchor>
              </controlPr>
            </control>
          </mc:Choice>
        </mc:AlternateContent>
        <mc:AlternateContent xmlns:mc="http://schemas.openxmlformats.org/markup-compatibility/2006">
          <mc:Choice Requires="x14">
            <control shapeId="2055" r:id="rId6" name="Check Box 7">
              <controlPr locked="0" defaultSize="0" autoFill="0" autoLine="0" autoPict="0">
                <anchor moveWithCells="1">
                  <from>
                    <xdr:col>1</xdr:col>
                    <xdr:colOff>104775</xdr:colOff>
                    <xdr:row>7</xdr:row>
                    <xdr:rowOff>28575</xdr:rowOff>
                  </from>
                  <to>
                    <xdr:col>5</xdr:col>
                    <xdr:colOff>809625</xdr:colOff>
                    <xdr:row>8</xdr:row>
                    <xdr:rowOff>66675</xdr:rowOff>
                  </to>
                </anchor>
              </controlPr>
            </control>
          </mc:Choice>
        </mc:AlternateContent>
        <mc:AlternateContent xmlns:mc="http://schemas.openxmlformats.org/markup-compatibility/2006">
          <mc:Choice Requires="x14">
            <control shapeId="2056" r:id="rId7" name="Check Box 8">
              <controlPr locked="0" defaultSize="0" autoFill="0" autoLine="0" autoPict="0" altText="">
                <anchor moveWithCells="1">
                  <from>
                    <xdr:col>1</xdr:col>
                    <xdr:colOff>104775</xdr:colOff>
                    <xdr:row>8</xdr:row>
                    <xdr:rowOff>76200</xdr:rowOff>
                  </from>
                  <to>
                    <xdr:col>5</xdr:col>
                    <xdr:colOff>809625</xdr:colOff>
                    <xdr:row>9</xdr:row>
                    <xdr:rowOff>114300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E8336C-FAFF-4A76-84CE-8DF63B41CFE4}">
  <sheetPr codeName="Blad6"/>
  <dimension ref="B1:Z43"/>
  <sheetViews>
    <sheetView showGridLines="0" showRuler="0" zoomScale="130" zoomScaleNormal="130" workbookViewId="0">
      <selection activeCell="B2" sqref="B2"/>
    </sheetView>
  </sheetViews>
  <sheetFormatPr defaultColWidth="2.42578125" defaultRowHeight="20.100000000000001" customHeight="1" x14ac:dyDescent="0.3"/>
  <cols>
    <col min="1" max="1" width="2.42578125" style="82" customWidth="1"/>
    <col min="2" max="5" width="12.5703125" style="80" customWidth="1"/>
    <col min="6" max="6" width="20.7109375" style="81" customWidth="1"/>
    <col min="7" max="7" width="15.7109375" style="81" customWidth="1"/>
    <col min="8" max="9" width="10.28515625" style="81" customWidth="1"/>
    <col min="10" max="12" width="10.28515625" style="82" customWidth="1"/>
    <col min="13" max="13" width="2.7109375" style="82" customWidth="1"/>
    <col min="14" max="18" width="2.42578125" style="82"/>
    <col min="19" max="19" width="21.140625" style="82" hidden="1" customWidth="1"/>
    <col min="20" max="25" width="9.7109375" style="82" hidden="1" customWidth="1"/>
    <col min="26" max="26" width="9.140625" style="82" hidden="1" customWidth="1"/>
    <col min="27" max="16384" width="2.42578125" style="82"/>
  </cols>
  <sheetData>
    <row r="1" spans="2:25" s="75" customFormat="1" ht="15" customHeight="1" x14ac:dyDescent="0.3">
      <c r="B1" s="73"/>
      <c r="C1" s="73"/>
      <c r="D1" s="73"/>
      <c r="E1" s="73"/>
      <c r="F1" s="74"/>
      <c r="G1" s="74"/>
      <c r="H1" s="74"/>
      <c r="I1" s="74"/>
    </row>
    <row r="2" spans="2:25" s="77" customFormat="1" ht="24.95" customHeight="1" x14ac:dyDescent="0.5">
      <c r="B2" s="76"/>
      <c r="C2" s="76"/>
      <c r="F2" s="57" t="s">
        <v>130</v>
      </c>
      <c r="H2" s="78"/>
      <c r="I2" s="78"/>
    </row>
    <row r="3" spans="2:25" s="77" customFormat="1" ht="20.100000000000001" customHeight="1" x14ac:dyDescent="0.3">
      <c r="B3" s="79"/>
      <c r="C3" s="79"/>
      <c r="F3" s="58" t="s">
        <v>131</v>
      </c>
      <c r="G3" s="78"/>
      <c r="H3" s="78"/>
      <c r="I3" s="78"/>
    </row>
    <row r="4" spans="2:25" s="85" customFormat="1" ht="20.100000000000001" customHeight="1" x14ac:dyDescent="0.25">
      <c r="B4" s="59"/>
      <c r="C4" s="83"/>
      <c r="D4" s="83"/>
      <c r="E4" s="83"/>
      <c r="F4" s="84"/>
      <c r="G4" s="84"/>
      <c r="H4" s="84"/>
      <c r="I4" s="84"/>
    </row>
    <row r="5" spans="2:25" s="85" customFormat="1" ht="20.100000000000001" customHeight="1" x14ac:dyDescent="0.25">
      <c r="B5" s="86"/>
      <c r="C5" s="86"/>
      <c r="D5" s="86"/>
      <c r="E5" s="86"/>
      <c r="F5" s="99" t="s">
        <v>83</v>
      </c>
      <c r="G5" s="84"/>
      <c r="H5" s="84"/>
      <c r="I5" s="84"/>
    </row>
    <row r="6" spans="2:25" s="61" customFormat="1" ht="54.95" customHeight="1" x14ac:dyDescent="0.25">
      <c r="B6" s="246"/>
      <c r="C6" s="246"/>
      <c r="D6" s="246"/>
      <c r="E6" s="64"/>
      <c r="F6" s="65" t="s">
        <v>0</v>
      </c>
      <c r="G6" s="66" t="s">
        <v>179</v>
      </c>
      <c r="H6" s="66" t="s">
        <v>1</v>
      </c>
      <c r="I6" s="66" t="s">
        <v>2</v>
      </c>
      <c r="J6" s="66" t="s">
        <v>133</v>
      </c>
      <c r="K6" s="66" t="s">
        <v>132</v>
      </c>
      <c r="L6" s="66" t="s">
        <v>166</v>
      </c>
    </row>
    <row r="7" spans="2:25" s="85" customFormat="1" ht="20.100000000000001" customHeight="1" x14ac:dyDescent="0.25">
      <c r="B7" s="86"/>
      <c r="C7" s="86"/>
      <c r="D7" s="86"/>
      <c r="E7" s="86"/>
      <c r="F7" s="67" t="s">
        <v>4</v>
      </c>
      <c r="G7" s="143" t="str">
        <f>IF('Steg 1'!G7&gt;0,'Steg 1'!G7," ")</f>
        <v xml:space="preserve"> </v>
      </c>
      <c r="H7" s="145" t="str">
        <f>IF('Steg 2'!H7=0," ",'Steg 2'!H7)</f>
        <v xml:space="preserve"> </v>
      </c>
      <c r="I7" s="203" t="str">
        <f>IF(H7="G",T20,IF(H7="C",T20,IF(H7="B",T20," ")))</f>
        <v xml:space="preserve"> </v>
      </c>
      <c r="J7" s="203" t="str">
        <f>IF(H7="G",W20,IF(H7="C",X20,IF(H7="B",Y20," ")))</f>
        <v xml:space="preserve"> </v>
      </c>
      <c r="K7" s="144"/>
      <c r="L7" s="144"/>
    </row>
    <row r="8" spans="2:25" s="85" customFormat="1" ht="20.100000000000001" customHeight="1" x14ac:dyDescent="0.25">
      <c r="B8" s="86"/>
      <c r="C8" s="86"/>
      <c r="D8" s="86"/>
      <c r="E8" s="86"/>
      <c r="F8" s="152" t="s">
        <v>5</v>
      </c>
      <c r="G8" s="88" t="str">
        <f>IF('Steg 1'!G8&gt;0,'Steg 1'!G8," ")</f>
        <v xml:space="preserve"> </v>
      </c>
      <c r="H8" s="89" t="str">
        <f>IF('Steg 2'!H8=0," ",'Steg 2'!H8)</f>
        <v xml:space="preserve"> </v>
      </c>
      <c r="I8" s="204" t="str">
        <f>IF(H8="G",T21,IF(H8="C",T21,IF(H8="B",T21," ")))</f>
        <v xml:space="preserve"> </v>
      </c>
      <c r="J8" s="204" t="str">
        <f>IF(H8="G",W21,IF(H8="C",X21,IF(H8="B",Y21," ")))</f>
        <v xml:space="preserve"> </v>
      </c>
      <c r="K8" s="90"/>
      <c r="L8" s="90"/>
    </row>
    <row r="9" spans="2:25" s="85" customFormat="1" ht="20.100000000000001" customHeight="1" x14ac:dyDescent="0.25">
      <c r="B9" s="86"/>
      <c r="C9" s="86"/>
      <c r="D9" s="86"/>
      <c r="E9" s="86"/>
      <c r="F9" s="67" t="s">
        <v>6</v>
      </c>
      <c r="G9" s="143" t="str">
        <f>IF('Steg 1'!G9&gt;0,'Steg 1'!G9," ")</f>
        <v xml:space="preserve"> </v>
      </c>
      <c r="H9" s="145" t="str">
        <f>IF('Steg 2'!H9=0," ",'Steg 2'!H9)</f>
        <v xml:space="preserve"> </v>
      </c>
      <c r="I9" s="203" t="str">
        <f>IF(H9="G",T23,IF(H9="C",U23,IF(H9="B",V23," ")))</f>
        <v xml:space="preserve"> </v>
      </c>
      <c r="J9" s="203" t="str">
        <f>IF(H9="G",W23,IF(H9="C",X23,IF(H9="B",Y23," ")))</f>
        <v xml:space="preserve"> </v>
      </c>
      <c r="K9" s="144"/>
      <c r="L9" s="144"/>
    </row>
    <row r="10" spans="2:25" s="85" customFormat="1" ht="20.100000000000001" customHeight="1" x14ac:dyDescent="0.25">
      <c r="B10" s="86"/>
      <c r="C10" s="86"/>
      <c r="D10" s="86"/>
      <c r="E10" s="86"/>
      <c r="F10" s="152" t="s">
        <v>7</v>
      </c>
      <c r="G10" s="88" t="str">
        <f>IF('Steg 1'!G10&gt;0,'Steg 1'!G10," ")</f>
        <v xml:space="preserve"> </v>
      </c>
      <c r="H10" s="89" t="str">
        <f>IF('Steg 2'!H10=0," ",'Steg 2'!H10)</f>
        <v xml:space="preserve"> </v>
      </c>
      <c r="I10" s="204" t="str">
        <f>IF(H10="G",T24,IF(H10="C",U24,IF(H10="B",V24," ")))</f>
        <v xml:space="preserve"> </v>
      </c>
      <c r="J10" s="204" t="str">
        <f>IF(H10="G",W24,IF(H10="C",X24,IF(H10="B",Y24," ")))</f>
        <v xml:space="preserve"> </v>
      </c>
      <c r="K10" s="90"/>
      <c r="L10" s="90"/>
    </row>
    <row r="11" spans="2:25" s="85" customFormat="1" ht="20.100000000000001" customHeight="1" x14ac:dyDescent="0.25">
      <c r="B11" s="86"/>
      <c r="C11" s="86"/>
      <c r="D11" s="86"/>
      <c r="E11" s="86"/>
      <c r="F11" s="67" t="s">
        <v>8</v>
      </c>
      <c r="G11" s="143" t="str">
        <f>IF('Steg 1'!G11&gt;0,'Steg 1'!G11," ")</f>
        <v xml:space="preserve"> </v>
      </c>
      <c r="H11" s="145" t="str">
        <f>IF('Steg 2'!H11=0," ",'Steg 2'!H11)</f>
        <v xml:space="preserve"> </v>
      </c>
      <c r="I11" s="203" t="str">
        <f>IF(H11="G",T25,IF(H11="C",U25,IF(H11="B",V25," ")))</f>
        <v xml:space="preserve"> </v>
      </c>
      <c r="J11" s="203" t="str">
        <f>IF(H11="G",W25,IF(H11="C",X25,IF(H11="B",Y25," ")))</f>
        <v xml:space="preserve"> </v>
      </c>
      <c r="K11" s="144"/>
      <c r="L11" s="144"/>
    </row>
    <row r="12" spans="2:25" s="85" customFormat="1" ht="20.100000000000001" customHeight="1" x14ac:dyDescent="0.25">
      <c r="B12" s="86"/>
      <c r="C12" s="86"/>
      <c r="D12" s="86"/>
      <c r="E12" s="86"/>
      <c r="F12" s="152" t="s">
        <v>9</v>
      </c>
      <c r="G12" s="88" t="str">
        <f>IF('Steg 1'!G12&gt;0,'Steg 1'!G12," ")</f>
        <v xml:space="preserve"> </v>
      </c>
      <c r="H12" s="89" t="str">
        <f>IF('Steg 2'!H12=0," ",'Steg 2'!H12)</f>
        <v xml:space="preserve"> </v>
      </c>
      <c r="I12" s="204" t="str">
        <f>IF(H12="G",T26,IF(H12="C",U26,IF(H12="B",V26," ")))</f>
        <v xml:space="preserve"> </v>
      </c>
      <c r="J12" s="204" t="str">
        <f>IF(H12="G",W26,IF(H12="C",X26,IF(H12="B",Y26," ")))</f>
        <v xml:space="preserve"> </v>
      </c>
      <c r="K12" s="90"/>
      <c r="L12" s="90"/>
    </row>
    <row r="13" spans="2:25" s="85" customFormat="1" ht="20.100000000000001" customHeight="1" x14ac:dyDescent="0.25">
      <c r="B13" s="86"/>
      <c r="C13" s="86"/>
      <c r="D13" s="86"/>
      <c r="E13" s="86"/>
      <c r="F13" s="67" t="s">
        <v>10</v>
      </c>
      <c r="G13" s="143" t="str">
        <f>IF('Steg 1'!G13&gt;0,'Steg 1'!G13," ")</f>
        <v xml:space="preserve"> </v>
      </c>
      <c r="H13" s="145" t="str">
        <f>IF('Steg 2'!H13=0," ",'Steg 2'!H13)</f>
        <v xml:space="preserve"> </v>
      </c>
      <c r="I13" s="203" t="str">
        <f>IF(H13="G",T27,IF(H13="C",U27,IF(H13="B",V27," ")))</f>
        <v xml:space="preserve"> </v>
      </c>
      <c r="J13" s="203" t="str">
        <f>IF(H13="G",W27,IF(H13="C",X27,IF(H13="B",Y27," ")))</f>
        <v xml:space="preserve"> </v>
      </c>
      <c r="K13" s="144"/>
      <c r="L13" s="144"/>
    </row>
    <row r="14" spans="2:25" s="85" customFormat="1" ht="20.100000000000001" customHeight="1" x14ac:dyDescent="0.25">
      <c r="B14" s="86"/>
      <c r="C14" s="86"/>
      <c r="D14" s="86"/>
      <c r="E14" s="86"/>
      <c r="F14" s="84"/>
      <c r="G14" s="84"/>
      <c r="H14" s="84"/>
      <c r="I14" s="84"/>
    </row>
    <row r="15" spans="2:25" s="85" customFormat="1" ht="20.100000000000001" customHeight="1" thickBot="1" x14ac:dyDescent="0.3">
      <c r="B15" s="245" t="s">
        <v>161</v>
      </c>
      <c r="C15" s="245"/>
      <c r="D15" s="245"/>
      <c r="E15" s="245"/>
      <c r="F15" s="245"/>
      <c r="I15" s="84"/>
    </row>
    <row r="16" spans="2:25" s="85" customFormat="1" ht="20.100000000000001" customHeight="1" thickBot="1" x14ac:dyDescent="0.3">
      <c r="B16" s="245"/>
      <c r="C16" s="245"/>
      <c r="D16" s="245"/>
      <c r="E16" s="245"/>
      <c r="F16" s="245"/>
      <c r="I16" s="84"/>
      <c r="S16" s="247" t="s">
        <v>13</v>
      </c>
      <c r="T16" s="248"/>
      <c r="U16" s="248"/>
      <c r="V16" s="248"/>
      <c r="W16" s="248"/>
      <c r="X16" s="248"/>
      <c r="Y16" s="249"/>
    </row>
    <row r="17" spans="2:25" s="85" customFormat="1" ht="20.100000000000001" customHeight="1" thickBot="1" x14ac:dyDescent="0.3">
      <c r="I17" s="84"/>
      <c r="S17" s="91"/>
      <c r="T17" s="257" t="s">
        <v>14</v>
      </c>
      <c r="U17" s="258"/>
      <c r="V17" s="259"/>
      <c r="W17" s="257" t="s">
        <v>15</v>
      </c>
      <c r="X17" s="258"/>
      <c r="Y17" s="259"/>
    </row>
    <row r="18" spans="2:25" s="85" customFormat="1" ht="20.100000000000001" customHeight="1" thickBot="1" x14ac:dyDescent="0.3">
      <c r="I18" s="84"/>
      <c r="S18" s="91"/>
      <c r="T18" s="91" t="s">
        <v>167</v>
      </c>
      <c r="U18" s="91" t="s">
        <v>168</v>
      </c>
      <c r="V18" s="91" t="s">
        <v>169</v>
      </c>
      <c r="W18" s="91" t="s">
        <v>167</v>
      </c>
      <c r="X18" s="91" t="s">
        <v>168</v>
      </c>
      <c r="Y18" s="91" t="s">
        <v>169</v>
      </c>
    </row>
    <row r="19" spans="2:25" s="85" customFormat="1" ht="20.100000000000001" customHeight="1" thickBot="1" x14ac:dyDescent="0.3">
      <c r="I19" s="84"/>
      <c r="S19" s="93"/>
      <c r="T19" s="241" t="s">
        <v>16</v>
      </c>
      <c r="U19" s="242"/>
      <c r="V19" s="243"/>
      <c r="W19" s="241" t="s">
        <v>16</v>
      </c>
      <c r="X19" s="242"/>
      <c r="Y19" s="243"/>
    </row>
    <row r="20" spans="2:25" s="85" customFormat="1" ht="20.100000000000001" customHeight="1" thickBot="1" x14ac:dyDescent="0.3">
      <c r="I20" s="84"/>
      <c r="S20" s="91" t="s">
        <v>4</v>
      </c>
      <c r="T20" s="93">
        <v>30</v>
      </c>
      <c r="U20" s="93">
        <v>30</v>
      </c>
      <c r="V20" s="93">
        <v>30</v>
      </c>
      <c r="W20" s="93">
        <v>9.5</v>
      </c>
      <c r="X20" s="93">
        <v>10.4</v>
      </c>
      <c r="Y20" s="93"/>
    </row>
    <row r="21" spans="2:25" s="85" customFormat="1" ht="20.100000000000001" customHeight="1" thickBot="1" x14ac:dyDescent="0.3">
      <c r="I21" s="84"/>
      <c r="S21" s="91" t="s">
        <v>5</v>
      </c>
      <c r="T21" s="93"/>
      <c r="U21" s="93"/>
      <c r="V21" s="93"/>
      <c r="W21" s="93">
        <v>9.9</v>
      </c>
      <c r="X21" s="93">
        <v>10.7</v>
      </c>
      <c r="Y21" s="93"/>
    </row>
    <row r="22" spans="2:25" s="85" customFormat="1" ht="20.100000000000001" customHeight="1" thickBot="1" x14ac:dyDescent="0.3">
      <c r="I22" s="84"/>
      <c r="S22" s="91"/>
      <c r="T22" s="241" t="s">
        <v>115</v>
      </c>
      <c r="U22" s="242"/>
      <c r="V22" s="243"/>
      <c r="W22" s="241" t="s">
        <v>115</v>
      </c>
      <c r="X22" s="242"/>
      <c r="Y22" s="243"/>
    </row>
    <row r="23" spans="2:25" s="85" customFormat="1" ht="20.100000000000001" customHeight="1" thickBot="1" x14ac:dyDescent="0.3">
      <c r="I23" s="84"/>
      <c r="S23" s="91" t="s">
        <v>6</v>
      </c>
      <c r="T23" s="93">
        <v>14</v>
      </c>
      <c r="U23" s="93">
        <v>10</v>
      </c>
      <c r="V23" s="93">
        <v>8</v>
      </c>
      <c r="W23" s="93">
        <v>12</v>
      </c>
      <c r="X23" s="93">
        <v>18</v>
      </c>
      <c r="Y23" s="93">
        <v>22</v>
      </c>
    </row>
    <row r="24" spans="2:25" s="85" customFormat="1" ht="20.100000000000001" customHeight="1" thickBot="1" x14ac:dyDescent="0.3">
      <c r="I24" s="84"/>
      <c r="S24" s="91" t="s">
        <v>7</v>
      </c>
      <c r="T24" s="93">
        <v>8</v>
      </c>
      <c r="U24" s="93">
        <v>8</v>
      </c>
      <c r="V24" s="93">
        <v>4</v>
      </c>
      <c r="W24" s="93">
        <v>6</v>
      </c>
      <c r="X24" s="93">
        <v>10</v>
      </c>
      <c r="Y24" s="93">
        <v>12</v>
      </c>
    </row>
    <row r="25" spans="2:25" s="85" customFormat="1" ht="20.100000000000001" customHeight="1" thickBot="1" x14ac:dyDescent="0.3">
      <c r="I25" s="84"/>
      <c r="S25" s="91" t="s">
        <v>8</v>
      </c>
      <c r="T25" s="93">
        <v>16</v>
      </c>
      <c r="U25" s="93">
        <v>20</v>
      </c>
      <c r="V25" s="93">
        <v>17</v>
      </c>
      <c r="W25" s="93">
        <v>5</v>
      </c>
      <c r="X25" s="93">
        <v>8</v>
      </c>
      <c r="Y25" s="93">
        <v>9</v>
      </c>
    </row>
    <row r="26" spans="2:25" s="85" customFormat="1" ht="20.100000000000001" customHeight="1" thickBot="1" x14ac:dyDescent="0.3">
      <c r="I26" s="84"/>
      <c r="S26" s="91" t="s">
        <v>9</v>
      </c>
      <c r="T26" s="93">
        <v>20</v>
      </c>
      <c r="U26" s="93">
        <v>22</v>
      </c>
      <c r="V26" s="93">
        <v>15</v>
      </c>
      <c r="W26" s="93">
        <v>30</v>
      </c>
      <c r="X26" s="93">
        <v>35</v>
      </c>
      <c r="Y26" s="93">
        <v>40</v>
      </c>
    </row>
    <row r="27" spans="2:25" s="85" customFormat="1" ht="20.100000000000001" customHeight="1" thickBot="1" x14ac:dyDescent="0.3">
      <c r="I27" s="84"/>
      <c r="S27" s="91" t="s">
        <v>10</v>
      </c>
      <c r="T27" s="93">
        <v>15</v>
      </c>
      <c r="U27" s="93">
        <v>13</v>
      </c>
      <c r="V27" s="93">
        <v>5</v>
      </c>
      <c r="W27" s="93">
        <v>18</v>
      </c>
      <c r="X27" s="93">
        <v>20</v>
      </c>
      <c r="Y27" s="93">
        <v>30</v>
      </c>
    </row>
    <row r="28" spans="2:25" s="85" customFormat="1" ht="20.100000000000001" customHeight="1" x14ac:dyDescent="0.25">
      <c r="B28" s="86"/>
      <c r="C28" s="86"/>
      <c r="D28" s="86"/>
      <c r="E28" s="86"/>
      <c r="F28" s="84"/>
      <c r="G28" s="84"/>
      <c r="H28" s="84"/>
      <c r="I28" s="84"/>
    </row>
    <row r="29" spans="2:25" s="85" customFormat="1" ht="20.100000000000001" customHeight="1" x14ac:dyDescent="0.25">
      <c r="B29" s="86"/>
      <c r="C29" s="86"/>
      <c r="D29" s="86"/>
      <c r="E29" s="86"/>
      <c r="F29" s="84"/>
      <c r="G29" s="84"/>
      <c r="H29" s="84"/>
      <c r="I29" s="84"/>
    </row>
    <row r="30" spans="2:25" s="85" customFormat="1" ht="20.100000000000001" customHeight="1" x14ac:dyDescent="0.25">
      <c r="B30" s="86"/>
      <c r="C30" s="86"/>
      <c r="D30" s="86"/>
      <c r="E30" s="86"/>
      <c r="F30" s="84"/>
      <c r="G30" s="84"/>
      <c r="H30" s="84"/>
      <c r="I30" s="84"/>
    </row>
    <row r="31" spans="2:25" s="85" customFormat="1" ht="20.100000000000001" customHeight="1" thickBot="1" x14ac:dyDescent="0.3">
      <c r="B31" s="86"/>
      <c r="C31" s="86"/>
      <c r="D31" s="86"/>
      <c r="E31" s="86"/>
      <c r="F31" s="84"/>
      <c r="G31" s="84"/>
      <c r="H31" s="84"/>
      <c r="I31" s="84"/>
      <c r="S31" s="244" t="s">
        <v>76</v>
      </c>
      <c r="T31" s="244"/>
      <c r="U31" s="244"/>
      <c r="V31" s="244"/>
      <c r="W31" s="244"/>
      <c r="X31" s="244"/>
      <c r="Y31" s="244"/>
    </row>
    <row r="32" spans="2:25" s="85" customFormat="1" ht="20.100000000000001" customHeight="1" thickBot="1" x14ac:dyDescent="0.3">
      <c r="B32" s="86"/>
      <c r="C32" s="86"/>
      <c r="D32" s="86"/>
      <c r="E32" s="86"/>
      <c r="F32" s="84"/>
      <c r="G32" s="84"/>
      <c r="H32" s="84"/>
      <c r="I32" s="84"/>
      <c r="S32" s="235"/>
      <c r="T32" s="255" t="s">
        <v>13</v>
      </c>
      <c r="U32" s="255"/>
      <c r="V32" s="255"/>
      <c r="W32" s="255"/>
      <c r="X32" s="255"/>
      <c r="Y32" s="256"/>
    </row>
    <row r="33" spans="2:25" s="85" customFormat="1" ht="20.100000000000001" customHeight="1" x14ac:dyDescent="0.25">
      <c r="B33" s="86"/>
      <c r="C33" s="86"/>
      <c r="D33" s="86"/>
      <c r="E33" s="86"/>
      <c r="F33" s="84"/>
      <c r="G33" s="84"/>
      <c r="H33" s="84"/>
      <c r="I33" s="84"/>
      <c r="S33" s="217"/>
      <c r="T33" s="253" t="s">
        <v>14</v>
      </c>
      <c r="U33" s="253"/>
      <c r="V33" s="253"/>
      <c r="W33" s="253" t="s">
        <v>15</v>
      </c>
      <c r="X33" s="253"/>
      <c r="Y33" s="254"/>
    </row>
    <row r="34" spans="2:25" ht="20.100000000000001" customHeight="1" x14ac:dyDescent="0.3">
      <c r="S34" s="218"/>
      <c r="T34" s="214" t="s">
        <v>167</v>
      </c>
      <c r="U34" s="214" t="s">
        <v>168</v>
      </c>
      <c r="V34" s="214" t="s">
        <v>169</v>
      </c>
      <c r="W34" s="214" t="s">
        <v>167</v>
      </c>
      <c r="X34" s="214" t="s">
        <v>168</v>
      </c>
      <c r="Y34" s="219" t="s">
        <v>169</v>
      </c>
    </row>
    <row r="35" spans="2:25" ht="20.100000000000001" customHeight="1" thickBot="1" x14ac:dyDescent="0.35">
      <c r="S35" s="220"/>
      <c r="T35" s="251" t="s">
        <v>17</v>
      </c>
      <c r="U35" s="251"/>
      <c r="V35" s="251"/>
      <c r="W35" s="251" t="s">
        <v>17</v>
      </c>
      <c r="X35" s="251"/>
      <c r="Y35" s="252"/>
    </row>
    <row r="36" spans="2:25" ht="20.100000000000001" customHeight="1" x14ac:dyDescent="0.3">
      <c r="S36" s="221" t="s">
        <v>4</v>
      </c>
      <c r="T36" s="229" t="s">
        <v>170</v>
      </c>
      <c r="U36" s="230" t="s">
        <v>170</v>
      </c>
      <c r="V36" s="231" t="s">
        <v>170</v>
      </c>
      <c r="W36" s="229" t="s">
        <v>18</v>
      </c>
      <c r="X36" s="230" t="s">
        <v>19</v>
      </c>
      <c r="Y36" s="231"/>
    </row>
    <row r="37" spans="2:25" ht="20.100000000000001" customHeight="1" x14ac:dyDescent="0.3">
      <c r="S37" s="223" t="s">
        <v>5</v>
      </c>
      <c r="T37" s="232"/>
      <c r="U37" s="216"/>
      <c r="V37" s="224"/>
      <c r="W37" s="232" t="s">
        <v>171</v>
      </c>
      <c r="X37" s="216" t="s">
        <v>172</v>
      </c>
      <c r="Y37" s="224"/>
    </row>
    <row r="38" spans="2:25" ht="20.100000000000001" customHeight="1" x14ac:dyDescent="0.3">
      <c r="S38" s="225"/>
      <c r="T38" s="250" t="s">
        <v>20</v>
      </c>
      <c r="U38" s="251"/>
      <c r="V38" s="252"/>
      <c r="W38" s="250" t="s">
        <v>20</v>
      </c>
      <c r="X38" s="251"/>
      <c r="Y38" s="252"/>
    </row>
    <row r="39" spans="2:25" ht="20.100000000000001" customHeight="1" x14ac:dyDescent="0.3">
      <c r="S39" s="221" t="s">
        <v>6</v>
      </c>
      <c r="T39" s="233" t="s">
        <v>21</v>
      </c>
      <c r="U39" s="215" t="s">
        <v>22</v>
      </c>
      <c r="V39" s="222" t="s">
        <v>23</v>
      </c>
      <c r="W39" s="233" t="s">
        <v>24</v>
      </c>
      <c r="X39" s="215" t="s">
        <v>25</v>
      </c>
      <c r="Y39" s="222" t="s">
        <v>26</v>
      </c>
    </row>
    <row r="40" spans="2:25" ht="20.100000000000001" customHeight="1" x14ac:dyDescent="0.3">
      <c r="S40" s="223" t="s">
        <v>7</v>
      </c>
      <c r="T40" s="232" t="s">
        <v>23</v>
      </c>
      <c r="U40" s="216" t="s">
        <v>23</v>
      </c>
      <c r="V40" s="224" t="s">
        <v>27</v>
      </c>
      <c r="W40" s="232" t="s">
        <v>28</v>
      </c>
      <c r="X40" s="216" t="s">
        <v>22</v>
      </c>
      <c r="Y40" s="224" t="s">
        <v>29</v>
      </c>
    </row>
    <row r="41" spans="2:25" ht="20.100000000000001" customHeight="1" x14ac:dyDescent="0.3">
      <c r="S41" s="221" t="s">
        <v>8</v>
      </c>
      <c r="T41" s="233" t="s">
        <v>30</v>
      </c>
      <c r="U41" s="215" t="s">
        <v>31</v>
      </c>
      <c r="V41" s="222" t="s">
        <v>32</v>
      </c>
      <c r="W41" s="233" t="s">
        <v>173</v>
      </c>
      <c r="X41" s="215" t="s">
        <v>174</v>
      </c>
      <c r="Y41" s="222" t="s">
        <v>175</v>
      </c>
    </row>
    <row r="42" spans="2:25" ht="20.100000000000001" customHeight="1" x14ac:dyDescent="0.3">
      <c r="S42" s="223" t="s">
        <v>9</v>
      </c>
      <c r="T42" s="232" t="s">
        <v>33</v>
      </c>
      <c r="U42" s="216" t="s">
        <v>34</v>
      </c>
      <c r="V42" s="224" t="s">
        <v>35</v>
      </c>
      <c r="W42" s="232" t="s">
        <v>36</v>
      </c>
      <c r="X42" s="216" t="s">
        <v>37</v>
      </c>
      <c r="Y42" s="224" t="s">
        <v>38</v>
      </c>
    </row>
    <row r="43" spans="2:25" ht="20.100000000000001" customHeight="1" thickBot="1" x14ac:dyDescent="0.35">
      <c r="S43" s="226" t="s">
        <v>10</v>
      </c>
      <c r="T43" s="234" t="s">
        <v>39</v>
      </c>
      <c r="U43" s="227" t="s">
        <v>40</v>
      </c>
      <c r="V43" s="228" t="s">
        <v>41</v>
      </c>
      <c r="W43" s="234" t="s">
        <v>42</v>
      </c>
      <c r="X43" s="227" t="s">
        <v>31</v>
      </c>
      <c r="Y43" s="228" t="s">
        <v>36</v>
      </c>
    </row>
  </sheetData>
  <mergeCells count="17">
    <mergeCell ref="T32:Y32"/>
    <mergeCell ref="T22:V22"/>
    <mergeCell ref="W22:Y22"/>
    <mergeCell ref="T17:V17"/>
    <mergeCell ref="W17:Y17"/>
    <mergeCell ref="T19:V19"/>
    <mergeCell ref="T38:V38"/>
    <mergeCell ref="W38:Y38"/>
    <mergeCell ref="T35:V35"/>
    <mergeCell ref="W35:Y35"/>
    <mergeCell ref="T33:V33"/>
    <mergeCell ref="W33:Y33"/>
    <mergeCell ref="W19:Y19"/>
    <mergeCell ref="S31:Y31"/>
    <mergeCell ref="B15:F16"/>
    <mergeCell ref="B6:D6"/>
    <mergeCell ref="S16:Y16"/>
  </mergeCells>
  <printOptions horizontalCentered="1"/>
  <pageMargins left="0.19685039370078741" right="0.19685039370078741" top="0.19685039370078741" bottom="0.19685039370078741" header="0" footer="0"/>
  <pageSetup paperSize="9" orientation="landscape" r:id="rId1"/>
  <drawing r:id="rId2"/>
  <legacyDrawing r:id="rId3"/>
  <legacyDrawingHF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B8926-0499-4B38-A814-BE12864E434A}">
  <sheetPr codeName="Blad7"/>
  <dimension ref="B1:L27"/>
  <sheetViews>
    <sheetView showGridLines="0" zoomScale="130" zoomScaleNormal="130" workbookViewId="0">
      <selection activeCell="B2" sqref="B2"/>
    </sheetView>
  </sheetViews>
  <sheetFormatPr defaultColWidth="2.42578125" defaultRowHeight="20.100000000000001" customHeight="1" x14ac:dyDescent="0.2"/>
  <cols>
    <col min="1" max="1" width="2.42578125" style="9" customWidth="1"/>
    <col min="2" max="5" width="12.5703125" style="11" customWidth="1"/>
    <col min="6" max="6" width="20.7109375" style="8" customWidth="1"/>
    <col min="7" max="7" width="15.7109375" style="8" customWidth="1"/>
    <col min="8" max="9" width="10.28515625" style="8" customWidth="1"/>
    <col min="10" max="12" width="10.28515625" style="9" customWidth="1"/>
    <col min="13" max="13" width="2.7109375" style="9" customWidth="1"/>
    <col min="14" max="16384" width="2.42578125" style="9"/>
  </cols>
  <sheetData>
    <row r="1" spans="2:12" s="75" customFormat="1" ht="15" customHeight="1" x14ac:dyDescent="0.3">
      <c r="B1" s="73"/>
      <c r="C1" s="73"/>
      <c r="D1" s="73"/>
      <c r="E1" s="73"/>
      <c r="F1" s="74"/>
      <c r="G1" s="74"/>
      <c r="H1" s="74"/>
      <c r="I1" s="74"/>
    </row>
    <row r="2" spans="2:12" s="77" customFormat="1" ht="24.95" customHeight="1" x14ac:dyDescent="0.5">
      <c r="B2" s="76"/>
      <c r="C2" s="76"/>
      <c r="F2" s="57" t="s">
        <v>130</v>
      </c>
      <c r="H2" s="78"/>
      <c r="I2" s="78"/>
    </row>
    <row r="3" spans="2:12" s="77" customFormat="1" ht="20.100000000000001" customHeight="1" x14ac:dyDescent="0.3">
      <c r="B3" s="79"/>
      <c r="C3" s="79"/>
      <c r="F3" s="58" t="s">
        <v>131</v>
      </c>
      <c r="G3" s="78"/>
      <c r="H3" s="78"/>
      <c r="I3" s="78"/>
    </row>
    <row r="4" spans="2:12" s="85" customFormat="1" ht="20.100000000000001" customHeight="1" x14ac:dyDescent="0.25">
      <c r="B4" s="59"/>
      <c r="C4" s="83"/>
      <c r="D4" s="83"/>
      <c r="E4" s="83"/>
      <c r="F4" s="84"/>
      <c r="G4" s="84"/>
      <c r="H4" s="84"/>
      <c r="I4" s="84"/>
    </row>
    <row r="5" spans="2:12" s="85" customFormat="1" ht="20.100000000000001" customHeight="1" x14ac:dyDescent="0.25">
      <c r="B5" s="86"/>
      <c r="C5" s="86"/>
      <c r="D5" s="86"/>
      <c r="E5" s="86"/>
      <c r="F5" s="99" t="s">
        <v>113</v>
      </c>
      <c r="G5" s="84"/>
      <c r="H5" s="84"/>
      <c r="I5" s="84"/>
    </row>
    <row r="6" spans="2:12" s="61" customFormat="1" ht="54.95" customHeight="1" x14ac:dyDescent="0.25">
      <c r="B6" s="246"/>
      <c r="C6" s="246"/>
      <c r="D6" s="246"/>
      <c r="E6" s="64"/>
      <c r="F6" s="65" t="s">
        <v>0</v>
      </c>
      <c r="G6" s="66" t="s">
        <v>179</v>
      </c>
      <c r="H6" s="66" t="s">
        <v>1</v>
      </c>
      <c r="I6" s="66" t="s">
        <v>2</v>
      </c>
      <c r="J6" s="66" t="s">
        <v>133</v>
      </c>
      <c r="K6" s="66" t="s">
        <v>132</v>
      </c>
      <c r="L6" s="66" t="s">
        <v>166</v>
      </c>
    </row>
    <row r="7" spans="2:12" s="85" customFormat="1" ht="20.100000000000001" customHeight="1" x14ac:dyDescent="0.25">
      <c r="B7" s="86"/>
      <c r="C7" s="86"/>
      <c r="D7" s="86"/>
      <c r="E7" s="86"/>
      <c r="F7" s="67" t="s">
        <v>4</v>
      </c>
      <c r="G7" s="107" t="str">
        <f>'Steg 3'!G7</f>
        <v xml:space="preserve"> </v>
      </c>
      <c r="H7" s="107" t="str">
        <f>'Steg 3'!H7</f>
        <v xml:space="preserve"> </v>
      </c>
      <c r="I7" s="205" t="str">
        <f>'Steg 3'!I7</f>
        <v xml:space="preserve"> </v>
      </c>
      <c r="J7" s="205" t="str">
        <f>'Steg 3'!J7</f>
        <v xml:space="preserve"> </v>
      </c>
      <c r="K7" s="108" t="str">
        <f>IFERROR($G7*(I7/1000)," ")</f>
        <v xml:space="preserve"> </v>
      </c>
      <c r="L7" s="108" t="str">
        <f>IFERROR($G7*(J7/1000)," ")</f>
        <v xml:space="preserve"> </v>
      </c>
    </row>
    <row r="8" spans="2:12" s="85" customFormat="1" ht="20.100000000000001" customHeight="1" x14ac:dyDescent="0.25">
      <c r="B8" s="86"/>
      <c r="C8" s="86"/>
      <c r="D8" s="86"/>
      <c r="E8" s="86"/>
      <c r="F8" s="152" t="s">
        <v>5</v>
      </c>
      <c r="G8" s="95" t="str">
        <f>'Steg 3'!G8</f>
        <v xml:space="preserve"> </v>
      </c>
      <c r="H8" s="95" t="str">
        <f>'Steg 3'!H8</f>
        <v xml:space="preserve"> </v>
      </c>
      <c r="I8" s="206" t="str">
        <f>'Steg 3'!I8</f>
        <v xml:space="preserve"> </v>
      </c>
      <c r="J8" s="206" t="str">
        <f>'Steg 3'!J8</f>
        <v xml:space="preserve"> </v>
      </c>
      <c r="K8" s="96" t="str">
        <f t="shared" ref="K8:K13" si="0">IFERROR($G8*(I8/1000)," ")</f>
        <v xml:space="preserve"> </v>
      </c>
      <c r="L8" s="96" t="str">
        <f t="shared" ref="L8:L12" si="1">IFERROR($G8*(J8/1000)," ")</f>
        <v xml:space="preserve"> </v>
      </c>
    </row>
    <row r="9" spans="2:12" s="85" customFormat="1" ht="20.100000000000001" customHeight="1" x14ac:dyDescent="0.25">
      <c r="B9" s="86"/>
      <c r="C9" s="86"/>
      <c r="D9" s="86"/>
      <c r="E9" s="86"/>
      <c r="F9" s="67" t="s">
        <v>6</v>
      </c>
      <c r="G9" s="107" t="str">
        <f>'Steg 3'!G9</f>
        <v xml:space="preserve"> </v>
      </c>
      <c r="H9" s="107" t="str">
        <f>'Steg 3'!H9</f>
        <v xml:space="preserve"> </v>
      </c>
      <c r="I9" s="205" t="str">
        <f>'Steg 3'!I9</f>
        <v xml:space="preserve"> </v>
      </c>
      <c r="J9" s="205" t="str">
        <f>'Steg 3'!J9</f>
        <v xml:space="preserve"> </v>
      </c>
      <c r="K9" s="108" t="str">
        <f>IFERROR($G9*(I9/1000)," ")</f>
        <v xml:space="preserve"> </v>
      </c>
      <c r="L9" s="108" t="str">
        <f t="shared" si="1"/>
        <v xml:space="preserve"> </v>
      </c>
    </row>
    <row r="10" spans="2:12" s="85" customFormat="1" ht="20.100000000000001" customHeight="1" x14ac:dyDescent="0.25">
      <c r="B10" s="86"/>
      <c r="C10" s="86"/>
      <c r="D10" s="86"/>
      <c r="E10" s="86"/>
      <c r="F10" s="152" t="s">
        <v>7</v>
      </c>
      <c r="G10" s="95" t="str">
        <f>'Steg 3'!G10</f>
        <v xml:space="preserve"> </v>
      </c>
      <c r="H10" s="95" t="str">
        <f>'Steg 3'!H10</f>
        <v xml:space="preserve"> </v>
      </c>
      <c r="I10" s="206" t="str">
        <f>'Steg 3'!I10</f>
        <v xml:space="preserve"> </v>
      </c>
      <c r="J10" s="206" t="str">
        <f>'Steg 3'!J10</f>
        <v xml:space="preserve"> </v>
      </c>
      <c r="K10" s="96" t="str">
        <f t="shared" si="0"/>
        <v xml:space="preserve"> </v>
      </c>
      <c r="L10" s="96" t="str">
        <f t="shared" si="1"/>
        <v xml:space="preserve"> </v>
      </c>
    </row>
    <row r="11" spans="2:12" s="85" customFormat="1" ht="20.100000000000001" customHeight="1" x14ac:dyDescent="0.25">
      <c r="B11" s="86"/>
      <c r="C11" s="86"/>
      <c r="D11" s="86"/>
      <c r="E11" s="86"/>
      <c r="F11" s="67" t="s">
        <v>8</v>
      </c>
      <c r="G11" s="107" t="str">
        <f>'Steg 3'!G11</f>
        <v xml:space="preserve"> </v>
      </c>
      <c r="H11" s="107" t="str">
        <f>'Steg 3'!H11</f>
        <v xml:space="preserve"> </v>
      </c>
      <c r="I11" s="205" t="str">
        <f>'Steg 3'!I11</f>
        <v xml:space="preserve"> </v>
      </c>
      <c r="J11" s="205" t="str">
        <f>'Steg 3'!J11</f>
        <v xml:space="preserve"> </v>
      </c>
      <c r="K11" s="108" t="str">
        <f t="shared" si="0"/>
        <v xml:space="preserve"> </v>
      </c>
      <c r="L11" s="108" t="str">
        <f t="shared" si="1"/>
        <v xml:space="preserve"> </v>
      </c>
    </row>
    <row r="12" spans="2:12" s="85" customFormat="1" ht="20.100000000000001" customHeight="1" x14ac:dyDescent="0.25">
      <c r="B12" s="86"/>
      <c r="C12" s="86"/>
      <c r="D12" s="86"/>
      <c r="E12" s="86"/>
      <c r="F12" s="152" t="s">
        <v>9</v>
      </c>
      <c r="G12" s="95" t="str">
        <f>'Steg 3'!G12</f>
        <v xml:space="preserve"> </v>
      </c>
      <c r="H12" s="95" t="str">
        <f>'Steg 3'!H12</f>
        <v xml:space="preserve"> </v>
      </c>
      <c r="I12" s="206" t="str">
        <f>'Steg 3'!I12</f>
        <v xml:space="preserve"> </v>
      </c>
      <c r="J12" s="206" t="str">
        <f>'Steg 3'!J12</f>
        <v xml:space="preserve"> </v>
      </c>
      <c r="K12" s="96" t="str">
        <f t="shared" si="0"/>
        <v xml:space="preserve"> </v>
      </c>
      <c r="L12" s="96" t="str">
        <f t="shared" si="1"/>
        <v xml:space="preserve"> </v>
      </c>
    </row>
    <row r="13" spans="2:12" s="85" customFormat="1" ht="20.100000000000001" customHeight="1" x14ac:dyDescent="0.25">
      <c r="B13" s="86"/>
      <c r="C13" s="86"/>
      <c r="D13" s="86"/>
      <c r="E13" s="86"/>
      <c r="F13" s="67" t="s">
        <v>10</v>
      </c>
      <c r="G13" s="107" t="str">
        <f>'Steg 3'!G13</f>
        <v xml:space="preserve"> </v>
      </c>
      <c r="H13" s="107" t="str">
        <f>'Steg 3'!H13</f>
        <v xml:space="preserve"> </v>
      </c>
      <c r="I13" s="205" t="str">
        <f>'Steg 3'!I13</f>
        <v xml:space="preserve"> </v>
      </c>
      <c r="J13" s="205" t="str">
        <f>'Steg 3'!J13</f>
        <v xml:space="preserve"> </v>
      </c>
      <c r="K13" s="108" t="str">
        <f t="shared" si="0"/>
        <v xml:space="preserve"> </v>
      </c>
      <c r="L13" s="108" t="str">
        <f>IFERROR($G13*(J13/1000)," ")</f>
        <v xml:space="preserve"> </v>
      </c>
    </row>
    <row r="14" spans="2:12" s="85" customFormat="1" ht="20.100000000000001" customHeight="1" x14ac:dyDescent="0.25">
      <c r="B14" s="86"/>
      <c r="C14" s="86"/>
      <c r="D14" s="86"/>
      <c r="E14" s="86"/>
      <c r="F14" s="84"/>
      <c r="G14" s="84"/>
      <c r="H14" s="84"/>
      <c r="I14" s="84"/>
    </row>
    <row r="15" spans="2:12" s="85" customFormat="1" ht="20.100000000000001" customHeight="1" x14ac:dyDescent="0.25">
      <c r="B15" s="86"/>
      <c r="C15" s="86"/>
      <c r="D15" s="86"/>
      <c r="E15" s="86"/>
      <c r="F15" s="87"/>
      <c r="G15" s="84"/>
      <c r="H15" s="84"/>
      <c r="I15" s="84"/>
    </row>
    <row r="16" spans="2:12" s="85" customFormat="1" ht="20.100000000000001" customHeight="1" x14ac:dyDescent="0.25">
      <c r="B16" s="86"/>
      <c r="C16" s="86"/>
      <c r="D16" s="86"/>
      <c r="E16" s="86"/>
      <c r="F16" s="87"/>
      <c r="G16" s="84"/>
      <c r="H16" s="84"/>
      <c r="I16" s="84"/>
    </row>
    <row r="17" spans="2:9" s="85" customFormat="1" ht="20.100000000000001" customHeight="1" x14ac:dyDescent="0.25">
      <c r="B17" s="86"/>
      <c r="C17" s="86"/>
      <c r="D17" s="86"/>
      <c r="E17" s="86"/>
      <c r="F17" s="84"/>
      <c r="G17" s="84"/>
      <c r="H17" s="84"/>
      <c r="I17" s="84"/>
    </row>
    <row r="18" spans="2:9" s="85" customFormat="1" ht="20.100000000000001" customHeight="1" x14ac:dyDescent="0.25">
      <c r="B18" s="86"/>
      <c r="C18" s="86"/>
      <c r="D18" s="86"/>
      <c r="E18" s="86"/>
      <c r="F18" s="84"/>
      <c r="G18" s="84"/>
      <c r="H18" s="84"/>
      <c r="I18" s="84"/>
    </row>
    <row r="19" spans="2:9" s="85" customFormat="1" ht="20.100000000000001" customHeight="1" x14ac:dyDescent="0.25">
      <c r="B19" s="86"/>
      <c r="C19" s="86"/>
      <c r="D19" s="86"/>
      <c r="E19" s="86"/>
      <c r="F19" s="84"/>
      <c r="G19" s="84"/>
      <c r="H19" s="84"/>
      <c r="I19" s="84"/>
    </row>
    <row r="20" spans="2:9" s="85" customFormat="1" ht="20.100000000000001" customHeight="1" x14ac:dyDescent="0.25">
      <c r="B20" s="86"/>
      <c r="C20" s="86"/>
      <c r="D20" s="86"/>
      <c r="E20" s="86"/>
      <c r="F20" s="84"/>
      <c r="G20" s="84"/>
      <c r="H20" s="84"/>
      <c r="I20" s="84"/>
    </row>
    <row r="21" spans="2:9" s="85" customFormat="1" ht="20.100000000000001" customHeight="1" x14ac:dyDescent="0.25">
      <c r="B21" s="86"/>
      <c r="C21" s="86"/>
      <c r="D21" s="86"/>
      <c r="E21" s="86"/>
      <c r="F21" s="84"/>
      <c r="G21" s="84"/>
      <c r="H21" s="84"/>
      <c r="I21" s="84"/>
    </row>
    <row r="22" spans="2:9" s="85" customFormat="1" ht="20.100000000000001" customHeight="1" x14ac:dyDescent="0.25">
      <c r="B22" s="86"/>
      <c r="C22" s="86"/>
      <c r="D22" s="86"/>
      <c r="E22" s="86"/>
      <c r="F22" s="84"/>
      <c r="G22" s="84"/>
      <c r="H22" s="84"/>
      <c r="I22" s="84"/>
    </row>
    <row r="23" spans="2:9" s="85" customFormat="1" ht="20.100000000000001" customHeight="1" x14ac:dyDescent="0.25">
      <c r="B23" s="86"/>
      <c r="C23" s="86"/>
      <c r="D23" s="86"/>
      <c r="E23" s="86"/>
      <c r="F23" s="84"/>
      <c r="G23" s="84"/>
      <c r="H23" s="84"/>
      <c r="I23" s="84"/>
    </row>
    <row r="24" spans="2:9" s="85" customFormat="1" ht="20.100000000000001" customHeight="1" x14ac:dyDescent="0.25">
      <c r="B24" s="86"/>
      <c r="C24" s="86"/>
      <c r="D24" s="86"/>
      <c r="E24" s="86"/>
      <c r="F24" s="84"/>
      <c r="G24" s="84"/>
      <c r="H24" s="84"/>
      <c r="I24" s="84"/>
    </row>
    <row r="25" spans="2:9" s="85" customFormat="1" ht="20.100000000000001" customHeight="1" x14ac:dyDescent="0.25">
      <c r="B25" s="86"/>
      <c r="C25" s="86"/>
      <c r="D25" s="86"/>
      <c r="E25" s="86"/>
      <c r="F25" s="84"/>
      <c r="G25" s="84"/>
      <c r="H25" s="84"/>
      <c r="I25" s="84"/>
    </row>
    <row r="26" spans="2:9" s="85" customFormat="1" ht="20.100000000000001" customHeight="1" x14ac:dyDescent="0.25">
      <c r="B26" s="86"/>
      <c r="C26" s="86"/>
      <c r="D26" s="86"/>
      <c r="E26" s="86"/>
      <c r="F26" s="84"/>
      <c r="G26" s="84"/>
      <c r="H26" s="84"/>
      <c r="I26" s="84"/>
    </row>
    <row r="27" spans="2:9" s="85" customFormat="1" ht="20.100000000000001" customHeight="1" x14ac:dyDescent="0.25">
      <c r="B27" s="86"/>
      <c r="C27" s="86"/>
      <c r="D27" s="86"/>
      <c r="E27" s="86"/>
      <c r="F27" s="84"/>
      <c r="G27" s="84"/>
      <c r="H27" s="84"/>
      <c r="I27" s="84"/>
    </row>
  </sheetData>
  <mergeCells count="1">
    <mergeCell ref="B6:D6"/>
  </mergeCells>
  <printOptions horizontalCentered="1"/>
  <pageMargins left="0.19685039370078741" right="0.19685039370078741" top="0.19685039370078741" bottom="0.19685039370078741" header="0" footer="0"/>
  <pageSetup paperSize="9" orientation="landscape"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5706C-823C-4B9D-B92A-231B678C649B}">
  <sheetPr codeName="Blad1"/>
  <dimension ref="B1:U28"/>
  <sheetViews>
    <sheetView showGridLines="0" zoomScale="130" zoomScaleNormal="130" workbookViewId="0">
      <selection activeCell="B2" sqref="B2"/>
    </sheetView>
  </sheetViews>
  <sheetFormatPr defaultColWidth="3.42578125" defaultRowHeight="20.100000000000001" customHeight="1" x14ac:dyDescent="0.2"/>
  <cols>
    <col min="1" max="1" width="2.42578125" style="9" customWidth="1"/>
    <col min="2" max="5" width="12.7109375" style="11" customWidth="1"/>
    <col min="6" max="6" width="20.7109375" style="8" customWidth="1"/>
    <col min="7" max="7" width="12.5703125" style="9" customWidth="1"/>
    <col min="8" max="10" width="12.5703125" style="8" customWidth="1"/>
    <col min="11" max="11" width="15.7109375" style="9" customWidth="1"/>
    <col min="12" max="12" width="2.42578125" style="9" customWidth="1"/>
    <col min="13" max="17" width="3.42578125" style="9"/>
    <col min="18" max="18" width="7.42578125" style="9" hidden="1" customWidth="1"/>
    <col min="19" max="20" width="8.7109375" style="8" hidden="1" customWidth="1"/>
    <col min="21" max="21" width="3.140625" style="9" hidden="1" customWidth="1"/>
    <col min="22" max="22" width="3.42578125" style="9" customWidth="1"/>
    <col min="23" max="16384" width="3.42578125" style="9"/>
  </cols>
  <sheetData>
    <row r="1" spans="2:21" s="75" customFormat="1" ht="15" customHeight="1" x14ac:dyDescent="0.3">
      <c r="B1" s="73"/>
      <c r="C1" s="73"/>
      <c r="D1" s="73"/>
      <c r="E1" s="73"/>
      <c r="F1" s="74"/>
      <c r="G1" s="74"/>
      <c r="H1" s="74"/>
      <c r="I1" s="74"/>
      <c r="S1" s="74"/>
      <c r="T1" s="74"/>
    </row>
    <row r="2" spans="2:21" s="77" customFormat="1" ht="24.95" customHeight="1" x14ac:dyDescent="0.5">
      <c r="B2" s="76"/>
      <c r="C2" s="76"/>
      <c r="F2" s="57" t="s">
        <v>130</v>
      </c>
      <c r="H2" s="78"/>
      <c r="I2" s="78"/>
      <c r="S2" s="78"/>
      <c r="T2" s="78"/>
    </row>
    <row r="3" spans="2:21" s="77" customFormat="1" ht="20.100000000000001" customHeight="1" x14ac:dyDescent="0.3">
      <c r="B3" s="79"/>
      <c r="C3" s="79"/>
      <c r="F3" s="58" t="s">
        <v>131</v>
      </c>
      <c r="G3" s="78"/>
      <c r="H3" s="78"/>
      <c r="I3" s="78"/>
      <c r="S3" s="78"/>
      <c r="T3" s="78"/>
    </row>
    <row r="4" spans="2:21" s="85" customFormat="1" ht="20.100000000000001" customHeight="1" x14ac:dyDescent="0.25">
      <c r="B4" s="59"/>
      <c r="C4" s="59"/>
      <c r="D4" s="59"/>
      <c r="E4" s="59"/>
      <c r="F4" s="84"/>
      <c r="H4" s="84"/>
      <c r="I4" s="84"/>
      <c r="J4" s="84"/>
      <c r="S4" s="84"/>
      <c r="T4" s="84"/>
    </row>
    <row r="5" spans="2:21" s="85" customFormat="1" ht="20.100000000000001" customHeight="1" x14ac:dyDescent="0.25">
      <c r="B5" s="237"/>
      <c r="C5" s="237"/>
      <c r="D5" s="237"/>
      <c r="E5" s="237"/>
      <c r="F5" s="208" t="s">
        <v>70</v>
      </c>
      <c r="H5" s="84"/>
      <c r="I5" s="84"/>
      <c r="J5" s="84"/>
      <c r="S5" s="84"/>
      <c r="T5" s="84"/>
    </row>
    <row r="6" spans="2:21" s="85" customFormat="1" ht="54.95" customHeight="1" x14ac:dyDescent="0.25">
      <c r="B6" s="99" t="s">
        <v>67</v>
      </c>
      <c r="C6" s="87"/>
      <c r="D6" s="87"/>
      <c r="E6" s="87"/>
      <c r="F6" s="100" t="s">
        <v>0</v>
      </c>
      <c r="G6" s="101" t="s">
        <v>3</v>
      </c>
      <c r="H6" s="101" t="s">
        <v>43</v>
      </c>
      <c r="I6" s="102" t="s">
        <v>47</v>
      </c>
      <c r="J6" s="101" t="s">
        <v>48</v>
      </c>
      <c r="K6" s="101" t="s">
        <v>160</v>
      </c>
      <c r="S6" s="140" t="s">
        <v>75</v>
      </c>
      <c r="T6" s="140" t="s">
        <v>74</v>
      </c>
    </row>
    <row r="7" spans="2:21" s="85" customFormat="1" ht="20.100000000000001" customHeight="1" x14ac:dyDescent="0.25">
      <c r="B7" s="94" t="str">
        <f>IF(S7=FALSE,IF(T7=FALSE, "Välj Ja eller Nej", ""), IF(T7=TRUE, "Du kan bara välja ett alternativ",IF(T7=FALSE, "")))</f>
        <v>Välj Ja eller Nej</v>
      </c>
      <c r="C7" s="86"/>
      <c r="D7" s="86"/>
      <c r="E7" s="86"/>
      <c r="F7" s="67" t="s">
        <v>4</v>
      </c>
      <c r="G7" s="143" t="str">
        <f>'Steg 4'!L7</f>
        <v xml:space="preserve"> </v>
      </c>
      <c r="H7" s="108" t="str">
        <f>IFERROR(IF(U7=1,IF('Steg 2'!AA10&lt;3,0.9*G7,G7),G7),"")</f>
        <v xml:space="preserve"> </v>
      </c>
      <c r="I7" s="143"/>
      <c r="J7" s="143"/>
      <c r="K7" s="143"/>
      <c r="R7" s="85" t="s">
        <v>68</v>
      </c>
      <c r="S7" s="182" t="b">
        <v>0</v>
      </c>
      <c r="T7" s="182" t="b">
        <v>0</v>
      </c>
      <c r="U7" s="94">
        <f>IF(T7=FALSE,IF(S7=FALSE, 0, IF(T7=TRUE, 0, 1)),IF(S7=TRUE, 2, IF(T7=TRUE, 0, 1)))</f>
        <v>0</v>
      </c>
    </row>
    <row r="8" spans="2:21" s="85" customFormat="1" ht="20.100000000000001" customHeight="1" x14ac:dyDescent="0.25">
      <c r="B8" s="87"/>
      <c r="C8" s="87"/>
      <c r="D8" s="94" t="str">
        <f>IF(S8=FALSE,IF(T8=FALSE, "", ""), IF(T8=TRUE, "Du kan bara välja ett alternativ",IF(T8=FALSE, "")))</f>
        <v/>
      </c>
      <c r="E8" s="94"/>
      <c r="F8" s="152" t="s">
        <v>5</v>
      </c>
      <c r="G8" s="88" t="str">
        <f>'Steg 4'!L8</f>
        <v xml:space="preserve"> </v>
      </c>
      <c r="H8" s="96" t="str">
        <f>IFERROR(IF(U7=1,IF('Steg 2'!AA10&lt;3,0.9*G8,G8),G8),"")</f>
        <v xml:space="preserve"> </v>
      </c>
      <c r="I8" s="88"/>
      <c r="J8" s="88"/>
      <c r="K8" s="88"/>
      <c r="R8" s="103"/>
      <c r="S8" s="183"/>
      <c r="T8" s="183"/>
      <c r="U8" s="104"/>
    </row>
    <row r="9" spans="2:21" s="85" customFormat="1" ht="20.100000000000001" customHeight="1" x14ac:dyDescent="0.25">
      <c r="B9" s="86"/>
      <c r="C9" s="86"/>
      <c r="D9" s="86"/>
      <c r="E9" s="105" t="str">
        <f>IF(S8=TRUE,IF('Steg 2'!AA9=3,"Ditt objekt ligger inte zon 1 eller 2",""),"")</f>
        <v/>
      </c>
      <c r="F9" s="67" t="s">
        <v>6</v>
      </c>
      <c r="G9" s="143" t="str">
        <f>'Steg 4'!L9</f>
        <v xml:space="preserve"> </v>
      </c>
      <c r="H9" s="108" t="str">
        <f>IFERROR(IF(U9=1,IF('Steg 2'!AA10&lt;3,0.9*G9,G9),G9),"")</f>
        <v xml:space="preserve"> </v>
      </c>
      <c r="I9" s="143"/>
      <c r="J9" s="143"/>
      <c r="K9" s="143"/>
      <c r="R9" s="85" t="s">
        <v>6</v>
      </c>
      <c r="S9" s="182" t="b">
        <v>0</v>
      </c>
      <c r="T9" s="182" t="b">
        <v>0</v>
      </c>
      <c r="U9" s="94">
        <f>IF(T9=FALSE,IF(S9=FALSE, 0, IF(T9=TRUE, 0, 1)),IF(S9=TRUE, 2, IF(T9=TRUE, 0, 1)))</f>
        <v>0</v>
      </c>
    </row>
    <row r="10" spans="2:21" s="85" customFormat="1" ht="20.100000000000001" customHeight="1" x14ac:dyDescent="0.25">
      <c r="B10" s="87"/>
      <c r="C10" s="87"/>
      <c r="D10" s="87"/>
      <c r="E10" s="105" t="str">
        <f>IF(T8=TRUE,IF('Steg 2'!AA9=2,"","Ditt objekt ligger inte zon 2"),"")</f>
        <v/>
      </c>
      <c r="F10" s="152" t="s">
        <v>7</v>
      </c>
      <c r="G10" s="88" t="str">
        <f>'Steg 4'!L10</f>
        <v xml:space="preserve"> </v>
      </c>
      <c r="H10" s="96" t="str">
        <f t="shared" ref="H10:H13" si="0">G10</f>
        <v xml:space="preserve"> </v>
      </c>
      <c r="I10" s="88"/>
      <c r="J10" s="88"/>
      <c r="K10" s="88"/>
      <c r="S10" s="84"/>
      <c r="T10" s="84"/>
    </row>
    <row r="11" spans="2:21" s="85" customFormat="1" ht="20.100000000000001" customHeight="1" x14ac:dyDescent="0.25">
      <c r="B11" s="99" t="s">
        <v>69</v>
      </c>
      <c r="C11" s="87"/>
      <c r="D11" s="87"/>
      <c r="E11" s="87"/>
      <c r="F11" s="67" t="s">
        <v>8</v>
      </c>
      <c r="G11" s="143" t="str">
        <f>'Steg 4'!L11</f>
        <v xml:space="preserve"> </v>
      </c>
      <c r="H11" s="108" t="str">
        <f t="shared" si="0"/>
        <v xml:space="preserve"> </v>
      </c>
      <c r="I11" s="143"/>
      <c r="J11" s="143"/>
      <c r="K11" s="143"/>
      <c r="S11" s="84"/>
      <c r="T11" s="84"/>
    </row>
    <row r="12" spans="2:21" s="85" customFormat="1" ht="20.100000000000001" customHeight="1" x14ac:dyDescent="0.25">
      <c r="B12" s="94" t="str">
        <f>IF(S9=FALSE,IF(T9=FALSE, "Välj Ja eller Nej", ""), IF(T9=TRUE, "Du kan bara välja ett alternativ",IF(T9=FALSE, "")))</f>
        <v>Välj Ja eller Nej</v>
      </c>
      <c r="C12" s="87"/>
      <c r="D12" s="87"/>
      <c r="E12" s="87"/>
      <c r="F12" s="152" t="s">
        <v>9</v>
      </c>
      <c r="G12" s="88" t="str">
        <f>'Steg 4'!L12</f>
        <v xml:space="preserve"> </v>
      </c>
      <c r="H12" s="96" t="str">
        <f t="shared" si="0"/>
        <v xml:space="preserve"> </v>
      </c>
      <c r="I12" s="88"/>
      <c r="J12" s="88"/>
      <c r="K12" s="88"/>
      <c r="S12" s="84"/>
      <c r="T12" s="84"/>
    </row>
    <row r="13" spans="2:21" s="85" customFormat="1" ht="20.100000000000001" customHeight="1" x14ac:dyDescent="0.25">
      <c r="B13" s="86"/>
      <c r="C13" s="87"/>
      <c r="D13" s="87"/>
      <c r="E13" s="87"/>
      <c r="F13" s="67" t="s">
        <v>10</v>
      </c>
      <c r="G13" s="143" t="str">
        <f>'Steg 4'!L13</f>
        <v xml:space="preserve"> </v>
      </c>
      <c r="H13" s="108" t="str">
        <f t="shared" si="0"/>
        <v xml:space="preserve"> </v>
      </c>
      <c r="I13" s="143"/>
      <c r="J13" s="143"/>
      <c r="K13" s="143"/>
      <c r="S13" s="84"/>
      <c r="T13" s="84"/>
    </row>
    <row r="14" spans="2:21" s="85" customFormat="1" ht="20.100000000000001" customHeight="1" x14ac:dyDescent="0.25">
      <c r="C14" s="87"/>
      <c r="D14" s="87"/>
      <c r="E14" s="87"/>
      <c r="F14" s="84"/>
      <c r="S14" s="84"/>
      <c r="T14" s="84"/>
    </row>
    <row r="15" spans="2:21" s="85" customFormat="1" ht="20.100000000000001" customHeight="1" x14ac:dyDescent="0.25">
      <c r="C15" s="87"/>
      <c r="D15" s="86"/>
      <c r="E15" s="87"/>
      <c r="F15" s="87"/>
      <c r="S15" s="84"/>
      <c r="T15" s="84"/>
    </row>
    <row r="16" spans="2:21" s="85" customFormat="1" ht="20.100000000000001" customHeight="1" x14ac:dyDescent="0.25">
      <c r="B16" s="94" t="str">
        <f>IF(S15=TRUE, "Ange enligt vilket paket åtgärderna införs", "")</f>
        <v/>
      </c>
      <c r="C16" s="87"/>
      <c r="D16" s="86"/>
      <c r="E16" s="105" t="str">
        <f>IF(S9=TRUE,IF('Steg 2'!AA16=3,"Ditt objekt ligger inte zon 1 eller 2",""),"")</f>
        <v/>
      </c>
      <c r="F16" s="84"/>
      <c r="H16" s="84"/>
      <c r="I16" s="84"/>
      <c r="J16" s="84"/>
      <c r="S16" s="84"/>
      <c r="T16" s="84"/>
    </row>
    <row r="17" spans="2:20" s="85" customFormat="1" ht="20.100000000000001" customHeight="1" x14ac:dyDescent="0.25">
      <c r="B17" s="87"/>
      <c r="C17" s="87"/>
      <c r="D17" s="87"/>
      <c r="E17" s="87"/>
      <c r="F17" s="84"/>
      <c r="H17" s="84"/>
      <c r="I17" s="84"/>
      <c r="J17" s="84"/>
      <c r="S17" s="84"/>
      <c r="T17" s="84"/>
    </row>
    <row r="18" spans="2:20" s="85" customFormat="1" ht="20.100000000000001" customHeight="1" x14ac:dyDescent="0.25">
      <c r="B18" s="87"/>
      <c r="C18" s="87"/>
      <c r="D18" s="87"/>
      <c r="E18" s="86"/>
      <c r="F18" s="84"/>
      <c r="H18" s="84"/>
      <c r="I18" s="84"/>
      <c r="J18" s="84"/>
      <c r="S18" s="84"/>
      <c r="T18" s="84"/>
    </row>
    <row r="19" spans="2:20" s="85" customFormat="1" ht="20.100000000000001" customHeight="1" x14ac:dyDescent="0.25">
      <c r="B19" s="94"/>
      <c r="C19" s="87"/>
      <c r="D19" s="87"/>
      <c r="E19" s="86"/>
      <c r="F19" s="84"/>
      <c r="H19" s="84"/>
      <c r="I19" s="84"/>
      <c r="J19" s="84"/>
      <c r="S19" s="84"/>
      <c r="T19" s="84"/>
    </row>
    <row r="20" spans="2:20" s="85" customFormat="1" ht="20.100000000000001" customHeight="1" x14ac:dyDescent="0.25">
      <c r="B20" s="86"/>
      <c r="C20" s="86"/>
      <c r="D20" s="86"/>
      <c r="E20" s="86"/>
      <c r="F20" s="84"/>
      <c r="H20" s="84"/>
      <c r="I20" s="84"/>
      <c r="J20" s="84"/>
      <c r="S20" s="84"/>
      <c r="T20" s="84"/>
    </row>
    <row r="21" spans="2:20" s="85" customFormat="1" ht="20.100000000000001" customHeight="1" x14ac:dyDescent="0.25">
      <c r="B21" s="86"/>
      <c r="C21" s="86"/>
      <c r="D21" s="86"/>
      <c r="E21" s="86"/>
      <c r="F21" s="84"/>
      <c r="H21" s="84"/>
      <c r="I21" s="84"/>
      <c r="J21" s="84"/>
      <c r="S21" s="84"/>
      <c r="T21" s="84"/>
    </row>
    <row r="22" spans="2:20" s="85" customFormat="1" ht="20.100000000000001" customHeight="1" x14ac:dyDescent="0.25">
      <c r="B22" s="86"/>
      <c r="C22" s="86"/>
      <c r="D22" s="86"/>
      <c r="E22" s="86"/>
      <c r="F22" s="84"/>
      <c r="H22" s="84"/>
      <c r="I22" s="84"/>
      <c r="J22" s="84"/>
      <c r="S22" s="84"/>
      <c r="T22" s="84"/>
    </row>
    <row r="23" spans="2:20" s="85" customFormat="1" ht="20.100000000000001" customHeight="1" x14ac:dyDescent="0.25">
      <c r="B23" s="86"/>
      <c r="C23" s="86"/>
      <c r="D23" s="86"/>
      <c r="E23" s="86"/>
      <c r="F23" s="84"/>
      <c r="H23" s="84"/>
      <c r="I23" s="84"/>
      <c r="J23" s="84"/>
      <c r="S23" s="84"/>
      <c r="T23" s="84"/>
    </row>
    <row r="24" spans="2:20" s="85" customFormat="1" ht="20.100000000000001" customHeight="1" x14ac:dyDescent="0.25">
      <c r="B24" s="86"/>
      <c r="C24" s="86"/>
      <c r="D24" s="86"/>
      <c r="E24" s="86"/>
      <c r="F24" s="84"/>
      <c r="H24" s="84"/>
      <c r="I24" s="84"/>
      <c r="J24" s="84"/>
      <c r="S24" s="84"/>
      <c r="T24" s="84"/>
    </row>
    <row r="25" spans="2:20" s="85" customFormat="1" ht="20.100000000000001" customHeight="1" x14ac:dyDescent="0.25">
      <c r="B25" s="86"/>
      <c r="C25" s="86"/>
      <c r="D25" s="86"/>
      <c r="E25" s="86"/>
      <c r="F25" s="84"/>
      <c r="H25" s="84"/>
      <c r="I25" s="84"/>
      <c r="J25" s="84"/>
      <c r="S25" s="84"/>
      <c r="T25" s="84"/>
    </row>
    <row r="26" spans="2:20" s="85" customFormat="1" ht="20.100000000000001" customHeight="1" x14ac:dyDescent="0.25">
      <c r="B26" s="86"/>
      <c r="C26" s="86"/>
      <c r="D26" s="86"/>
      <c r="E26" s="86"/>
      <c r="F26" s="84"/>
      <c r="H26" s="84"/>
      <c r="I26" s="84"/>
      <c r="J26" s="84"/>
      <c r="S26" s="84"/>
      <c r="T26" s="84"/>
    </row>
    <row r="27" spans="2:20" s="85" customFormat="1" ht="20.100000000000001" customHeight="1" x14ac:dyDescent="0.25">
      <c r="B27" s="86"/>
      <c r="C27" s="86"/>
      <c r="D27" s="86"/>
      <c r="E27" s="86"/>
      <c r="F27" s="84"/>
      <c r="H27" s="84"/>
      <c r="I27" s="84"/>
      <c r="J27" s="84"/>
      <c r="S27" s="84"/>
      <c r="T27" s="84"/>
    </row>
    <row r="28" spans="2:20" s="85" customFormat="1" ht="20.100000000000001" customHeight="1" x14ac:dyDescent="0.25">
      <c r="B28" s="86"/>
      <c r="C28" s="86"/>
      <c r="D28" s="86"/>
      <c r="E28" s="86"/>
      <c r="F28" s="84"/>
      <c r="H28" s="84"/>
      <c r="I28" s="84"/>
      <c r="J28" s="84"/>
      <c r="S28" s="84"/>
      <c r="T28" s="84"/>
    </row>
  </sheetData>
  <printOptions horizontalCentered="1"/>
  <pageMargins left="0.19685039370078741" right="0.19685039370078741" top="0.19685039370078741" bottom="0.19685039370078741" header="0" footer="0"/>
  <pageSetup paperSize="9" orientation="landscape" r:id="rId1"/>
  <ignoredErrors>
    <ignoredError sqref="H8"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5123" r:id="rId4" name="Check Box 3">
              <controlPr locked="0" defaultSize="0" autoFill="0" autoLine="0" autoPict="0">
                <anchor moveWithCells="1">
                  <from>
                    <xdr:col>1</xdr:col>
                    <xdr:colOff>333375</xdr:colOff>
                    <xdr:row>7</xdr:row>
                    <xdr:rowOff>0</xdr:rowOff>
                  </from>
                  <to>
                    <xdr:col>3</xdr:col>
                    <xdr:colOff>581025</xdr:colOff>
                    <xdr:row>8</xdr:row>
                    <xdr:rowOff>19050</xdr:rowOff>
                  </to>
                </anchor>
              </controlPr>
            </control>
          </mc:Choice>
        </mc:AlternateContent>
        <mc:AlternateContent xmlns:mc="http://schemas.openxmlformats.org/markup-compatibility/2006">
          <mc:Choice Requires="x14">
            <control shapeId="5124" r:id="rId5" name="Check Box 4">
              <controlPr locked="0" defaultSize="0" autoFill="0" autoLine="0" autoPict="0" altText="Nej">
                <anchor moveWithCells="1">
                  <from>
                    <xdr:col>1</xdr:col>
                    <xdr:colOff>333375</xdr:colOff>
                    <xdr:row>8</xdr:row>
                    <xdr:rowOff>47625</xdr:rowOff>
                  </from>
                  <to>
                    <xdr:col>1</xdr:col>
                    <xdr:colOff>781050</xdr:colOff>
                    <xdr:row>9</xdr:row>
                    <xdr:rowOff>0</xdr:rowOff>
                  </to>
                </anchor>
              </controlPr>
            </control>
          </mc:Choice>
        </mc:AlternateContent>
        <mc:AlternateContent xmlns:mc="http://schemas.openxmlformats.org/markup-compatibility/2006">
          <mc:Choice Requires="x14">
            <control shapeId="5131" r:id="rId6" name="Check Box 11">
              <controlPr locked="0" defaultSize="0" autoFill="0" autoLine="0" autoPict="0">
                <anchor moveWithCells="1">
                  <from>
                    <xdr:col>1</xdr:col>
                    <xdr:colOff>323850</xdr:colOff>
                    <xdr:row>11</xdr:row>
                    <xdr:rowOff>247650</xdr:rowOff>
                  </from>
                  <to>
                    <xdr:col>2</xdr:col>
                    <xdr:colOff>657225</xdr:colOff>
                    <xdr:row>13</xdr:row>
                    <xdr:rowOff>0</xdr:rowOff>
                  </to>
                </anchor>
              </controlPr>
            </control>
          </mc:Choice>
        </mc:AlternateContent>
        <mc:AlternateContent xmlns:mc="http://schemas.openxmlformats.org/markup-compatibility/2006">
          <mc:Choice Requires="x14">
            <control shapeId="5135" r:id="rId7" name="Check Box 15">
              <controlPr locked="0" defaultSize="0" autoFill="0" autoLine="0" autoPict="0" altText="Nej">
                <anchor moveWithCells="1">
                  <from>
                    <xdr:col>1</xdr:col>
                    <xdr:colOff>323850</xdr:colOff>
                    <xdr:row>13</xdr:row>
                    <xdr:rowOff>0</xdr:rowOff>
                  </from>
                  <to>
                    <xdr:col>1</xdr:col>
                    <xdr:colOff>838200</xdr:colOff>
                    <xdr:row>14</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72C42-FE43-4787-ABF4-C520F81209B3}">
  <sheetPr codeName="Blad8"/>
  <dimension ref="B1:X28"/>
  <sheetViews>
    <sheetView showGridLines="0" zoomScale="130" zoomScaleNormal="130" workbookViewId="0">
      <selection activeCell="B2" sqref="B2"/>
    </sheetView>
  </sheetViews>
  <sheetFormatPr defaultColWidth="3.42578125" defaultRowHeight="20.100000000000001" customHeight="1" x14ac:dyDescent="0.2"/>
  <cols>
    <col min="1" max="1" width="2.42578125" style="9" customWidth="1"/>
    <col min="2" max="5" width="12.7109375" style="11" customWidth="1"/>
    <col min="6" max="6" width="20.7109375" style="11" customWidth="1"/>
    <col min="7" max="10" width="12.5703125" style="11" customWidth="1"/>
    <col min="11" max="11" width="15.7109375" style="8" customWidth="1"/>
    <col min="12" max="12" width="2.42578125" style="9" customWidth="1"/>
    <col min="13" max="15" width="14.7109375" style="8" customWidth="1"/>
    <col min="16" max="16" width="14.7109375" style="9" customWidth="1"/>
    <col min="17" max="17" width="3.42578125" style="9" customWidth="1"/>
    <col min="18" max="18" width="7.5703125" style="9" hidden="1" customWidth="1"/>
    <col min="19" max="19" width="6.140625" style="9" hidden="1" customWidth="1"/>
    <col min="20" max="20" width="7.85546875" style="9" hidden="1" customWidth="1"/>
    <col min="21" max="21" width="3.5703125" style="9" hidden="1" customWidth="1"/>
    <col min="22" max="22" width="2.7109375" style="9" customWidth="1"/>
    <col min="23" max="24" width="3.42578125" style="10"/>
    <col min="25" max="16384" width="3.42578125" style="9"/>
  </cols>
  <sheetData>
    <row r="1" spans="2:24" s="75" customFormat="1" ht="15" customHeight="1" x14ac:dyDescent="0.3">
      <c r="B1" s="73"/>
      <c r="C1" s="73"/>
      <c r="D1" s="73"/>
      <c r="E1" s="73"/>
      <c r="F1" s="74"/>
      <c r="G1" s="74"/>
      <c r="H1" s="74"/>
      <c r="I1" s="74"/>
    </row>
    <row r="2" spans="2:24" s="77" customFormat="1" ht="24.95" customHeight="1" x14ac:dyDescent="0.5">
      <c r="B2" s="76"/>
      <c r="C2" s="76"/>
      <c r="F2" s="57" t="s">
        <v>130</v>
      </c>
      <c r="H2" s="78"/>
      <c r="I2" s="78"/>
    </row>
    <row r="3" spans="2:24" s="77" customFormat="1" ht="20.100000000000001" customHeight="1" x14ac:dyDescent="0.3">
      <c r="B3" s="79"/>
      <c r="C3" s="79"/>
      <c r="F3" s="58" t="s">
        <v>131</v>
      </c>
      <c r="G3" s="78"/>
      <c r="H3" s="78"/>
      <c r="I3" s="78"/>
    </row>
    <row r="4" spans="2:24" s="85" customFormat="1" ht="20.100000000000001" customHeight="1" x14ac:dyDescent="0.25">
      <c r="B4" s="59"/>
      <c r="C4" s="59"/>
      <c r="D4" s="59"/>
      <c r="E4" s="59"/>
      <c r="F4" s="59"/>
      <c r="G4" s="59"/>
      <c r="H4" s="59"/>
      <c r="I4" s="59"/>
      <c r="J4" s="106"/>
      <c r="K4" s="84"/>
      <c r="M4" s="84"/>
      <c r="N4" s="84"/>
      <c r="O4" s="84"/>
      <c r="W4" s="98"/>
      <c r="X4" s="98"/>
    </row>
    <row r="5" spans="2:24" s="85" customFormat="1" ht="20.100000000000001" customHeight="1" x14ac:dyDescent="0.25">
      <c r="B5" s="86"/>
      <c r="C5" s="86"/>
      <c r="D5" s="86"/>
      <c r="E5" s="86"/>
      <c r="F5" s="208" t="s">
        <v>112</v>
      </c>
      <c r="G5" s="86"/>
      <c r="H5" s="86"/>
      <c r="I5" s="86"/>
      <c r="J5" s="86"/>
      <c r="K5" s="84"/>
      <c r="M5" s="84"/>
      <c r="N5" s="84"/>
      <c r="O5" s="84"/>
      <c r="W5" s="98"/>
      <c r="X5" s="98"/>
    </row>
    <row r="6" spans="2:24" s="85" customFormat="1" ht="54.95" customHeight="1" x14ac:dyDescent="0.25">
      <c r="B6" s="99" t="s">
        <v>77</v>
      </c>
      <c r="C6" s="87"/>
      <c r="D6" s="87"/>
      <c r="E6" s="87"/>
      <c r="F6" s="100" t="s">
        <v>0</v>
      </c>
      <c r="G6" s="101" t="s">
        <v>3</v>
      </c>
      <c r="H6" s="101" t="s">
        <v>43</v>
      </c>
      <c r="I6" s="102" t="s">
        <v>47</v>
      </c>
      <c r="J6" s="101" t="s">
        <v>48</v>
      </c>
      <c r="K6" s="101" t="s">
        <v>160</v>
      </c>
      <c r="S6" s="140" t="s">
        <v>72</v>
      </c>
      <c r="T6" s="140" t="s">
        <v>73</v>
      </c>
    </row>
    <row r="7" spans="2:24" s="85" customFormat="1" ht="20.100000000000001" customHeight="1" x14ac:dyDescent="0.25">
      <c r="B7" s="94" t="str">
        <f>IF(S7=FALSE,IF(T7=FALSE, "Välj Ja eller Nej", ""), IF(T7=TRUE, "Du kan bara välja ett alternativ",IF(T7=FALSE, "")))</f>
        <v>Välj Ja eller Nej</v>
      </c>
      <c r="C7" s="86"/>
      <c r="D7" s="86"/>
      <c r="E7" s="86"/>
      <c r="F7" s="67" t="s">
        <v>4</v>
      </c>
      <c r="G7" s="143" t="str">
        <f>'Steg 4'!L7</f>
        <v xml:space="preserve"> </v>
      </c>
      <c r="H7" s="143" t="str">
        <f>'Steg 5'!H7</f>
        <v xml:space="preserve"> </v>
      </c>
      <c r="I7" s="108" t="str">
        <f>IF($U$7=1,IFERROR(H7-G22," "),H7)</f>
        <v xml:space="preserve"> </v>
      </c>
      <c r="J7" s="143"/>
      <c r="K7" s="143"/>
      <c r="R7" s="85" t="s">
        <v>71</v>
      </c>
      <c r="S7" s="182" t="b">
        <v>0</v>
      </c>
      <c r="T7" s="182" t="b">
        <v>0</v>
      </c>
      <c r="U7" s="94">
        <f>IF(T7=FALSE,IF(S7=FALSE, 0, IF(T7=TRUE, 0, 1)),IF(S7=TRUE, 2, IF(T7=TRUE, 0, 1)))</f>
        <v>0</v>
      </c>
    </row>
    <row r="8" spans="2:24" s="85" customFormat="1" ht="20.100000000000001" customHeight="1" x14ac:dyDescent="0.25">
      <c r="B8" s="87"/>
      <c r="C8" s="87"/>
      <c r="D8" s="87"/>
      <c r="E8" s="86"/>
      <c r="F8" s="152" t="s">
        <v>5</v>
      </c>
      <c r="G8" s="88" t="str">
        <f>'Steg 4'!L8</f>
        <v xml:space="preserve"> </v>
      </c>
      <c r="H8" s="88" t="str">
        <f>'Steg 5'!H8</f>
        <v xml:space="preserve"> </v>
      </c>
      <c r="I8" s="96" t="str">
        <f>IF($U$7=1,IFERROR(H8-G23," "),H8)</f>
        <v xml:space="preserve"> </v>
      </c>
      <c r="J8" s="88"/>
      <c r="K8" s="88"/>
      <c r="R8" s="98"/>
      <c r="S8" s="98"/>
    </row>
    <row r="9" spans="2:24" s="85" customFormat="1" ht="20.100000000000001" customHeight="1" x14ac:dyDescent="0.25">
      <c r="B9" s="86"/>
      <c r="C9" s="86"/>
      <c r="D9" s="86"/>
      <c r="E9" s="87"/>
      <c r="F9" s="67" t="s">
        <v>6</v>
      </c>
      <c r="G9" s="143" t="str">
        <f>'Steg 4'!L9</f>
        <v xml:space="preserve"> </v>
      </c>
      <c r="H9" s="143" t="str">
        <f>'Steg 5'!H9</f>
        <v xml:space="preserve"> </v>
      </c>
      <c r="I9" s="108" t="str">
        <f t="shared" ref="I9:I13" si="0">H9</f>
        <v xml:space="preserve"> </v>
      </c>
      <c r="J9" s="143"/>
      <c r="K9" s="143"/>
      <c r="R9" s="98"/>
      <c r="S9" s="98"/>
    </row>
    <row r="10" spans="2:24" s="85" customFormat="1" ht="20.100000000000001" customHeight="1" x14ac:dyDescent="0.25">
      <c r="B10" s="87"/>
      <c r="C10" s="87"/>
      <c r="D10" s="87"/>
      <c r="E10" s="87"/>
      <c r="F10" s="152" t="s">
        <v>7</v>
      </c>
      <c r="G10" s="88" t="str">
        <f>'Steg 4'!L10</f>
        <v xml:space="preserve"> </v>
      </c>
      <c r="H10" s="88" t="str">
        <f>'Steg 5'!H10</f>
        <v xml:space="preserve"> </v>
      </c>
      <c r="I10" s="96" t="str">
        <f t="shared" si="0"/>
        <v xml:space="preserve"> </v>
      </c>
      <c r="J10" s="88"/>
      <c r="K10" s="88"/>
      <c r="R10" s="98"/>
      <c r="S10" s="98"/>
    </row>
    <row r="11" spans="2:24" s="85" customFormat="1" ht="20.100000000000001" customHeight="1" x14ac:dyDescent="0.25">
      <c r="B11" s="87"/>
      <c r="C11" s="87"/>
      <c r="D11" s="87"/>
      <c r="E11" s="87"/>
      <c r="F11" s="67" t="s">
        <v>8</v>
      </c>
      <c r="G11" s="143" t="str">
        <f>'Steg 4'!L11</f>
        <v xml:space="preserve"> </v>
      </c>
      <c r="H11" s="143" t="str">
        <f>'Steg 5'!H11</f>
        <v xml:space="preserve"> </v>
      </c>
      <c r="I11" s="108" t="str">
        <f t="shared" si="0"/>
        <v xml:space="preserve"> </v>
      </c>
      <c r="J11" s="143"/>
      <c r="K11" s="143"/>
      <c r="R11" s="98"/>
      <c r="S11" s="98"/>
    </row>
    <row r="12" spans="2:24" s="85" customFormat="1" ht="20.100000000000001" customHeight="1" x14ac:dyDescent="0.25">
      <c r="B12" s="86"/>
      <c r="C12" s="86"/>
      <c r="D12" s="86"/>
      <c r="E12" s="86"/>
      <c r="F12" s="152" t="s">
        <v>9</v>
      </c>
      <c r="G12" s="88" t="str">
        <f>'Steg 4'!L12</f>
        <v xml:space="preserve"> </v>
      </c>
      <c r="H12" s="88" t="str">
        <f>'Steg 5'!H12</f>
        <v xml:space="preserve"> </v>
      </c>
      <c r="I12" s="96" t="str">
        <f t="shared" si="0"/>
        <v xml:space="preserve"> </v>
      </c>
      <c r="J12" s="88"/>
      <c r="K12" s="88"/>
      <c r="R12" s="98"/>
      <c r="S12" s="98"/>
    </row>
    <row r="13" spans="2:24" s="85" customFormat="1" ht="20.100000000000001" customHeight="1" x14ac:dyDescent="0.25">
      <c r="B13" s="86"/>
      <c r="C13" s="86"/>
      <c r="D13" s="86"/>
      <c r="E13" s="86"/>
      <c r="F13" s="67" t="s">
        <v>10</v>
      </c>
      <c r="G13" s="143" t="str">
        <f>'Steg 4'!L13</f>
        <v xml:space="preserve"> </v>
      </c>
      <c r="H13" s="143" t="str">
        <f>'Steg 5'!H13</f>
        <v xml:space="preserve"> </v>
      </c>
      <c r="I13" s="108" t="str">
        <f t="shared" si="0"/>
        <v xml:space="preserve"> </v>
      </c>
      <c r="J13" s="143"/>
      <c r="K13" s="143"/>
      <c r="R13" s="98"/>
      <c r="S13" s="98"/>
    </row>
    <row r="14" spans="2:24" s="85" customFormat="1" ht="20.100000000000001" customHeight="1" x14ac:dyDescent="0.25">
      <c r="B14" s="86"/>
      <c r="C14" s="86"/>
      <c r="D14" s="86"/>
      <c r="E14" s="86"/>
      <c r="F14" s="86"/>
      <c r="G14" s="86"/>
      <c r="H14" s="86"/>
      <c r="I14" s="86"/>
      <c r="J14" s="86"/>
      <c r="K14" s="84"/>
      <c r="M14" s="84"/>
      <c r="N14" s="84"/>
      <c r="O14" s="84"/>
      <c r="W14" s="98"/>
      <c r="X14" s="98"/>
    </row>
    <row r="15" spans="2:24" s="85" customFormat="1" ht="20.100000000000001" customHeight="1" x14ac:dyDescent="0.25">
      <c r="B15" s="86"/>
      <c r="C15" s="86"/>
      <c r="D15" s="86"/>
      <c r="E15" s="86"/>
      <c r="F15" s="86"/>
      <c r="G15" s="86"/>
      <c r="H15" s="86"/>
      <c r="I15" s="86"/>
      <c r="J15" s="86"/>
      <c r="K15" s="84"/>
      <c r="M15" s="84"/>
      <c r="N15" s="84"/>
      <c r="O15" s="84"/>
      <c r="W15" s="98"/>
      <c r="X15" s="98"/>
    </row>
    <row r="16" spans="2:24" s="85" customFormat="1" ht="20.100000000000001" customHeight="1" x14ac:dyDescent="0.25">
      <c r="B16" s="86"/>
      <c r="C16" s="86"/>
      <c r="D16" s="86"/>
      <c r="E16" s="86"/>
      <c r="F16" s="86"/>
      <c r="G16" s="86"/>
      <c r="H16" s="86"/>
      <c r="I16" s="86"/>
      <c r="J16" s="86"/>
      <c r="K16" s="84"/>
      <c r="M16" s="84"/>
      <c r="N16" s="84"/>
      <c r="O16" s="84"/>
      <c r="W16" s="98"/>
      <c r="X16" s="98"/>
    </row>
    <row r="17" spans="2:24" s="85" customFormat="1" ht="20.100000000000001" customHeight="1" x14ac:dyDescent="0.25">
      <c r="B17" s="261" t="s">
        <v>162</v>
      </c>
      <c r="C17" s="261"/>
      <c r="D17" s="261"/>
      <c r="E17" s="261"/>
      <c r="F17" s="261"/>
      <c r="G17" s="261"/>
      <c r="H17" s="261"/>
      <c r="I17" s="86"/>
      <c r="J17" s="86"/>
      <c r="K17" s="87"/>
      <c r="M17" s="84"/>
      <c r="N17" s="84"/>
      <c r="O17" s="84"/>
      <c r="W17" s="98"/>
      <c r="X17" s="98"/>
    </row>
    <row r="18" spans="2:24" s="85" customFormat="1" ht="47.25" x14ac:dyDescent="0.25">
      <c r="B18" s="155" t="s">
        <v>44</v>
      </c>
      <c r="C18" s="262" t="s">
        <v>45</v>
      </c>
      <c r="D18" s="262"/>
      <c r="E18" s="262" t="s">
        <v>149</v>
      </c>
      <c r="F18" s="262"/>
      <c r="G18" s="262" t="s">
        <v>46</v>
      </c>
      <c r="H18" s="262"/>
      <c r="I18" s="86"/>
      <c r="J18" s="86"/>
      <c r="K18" s="84"/>
      <c r="M18" s="84"/>
      <c r="N18" s="84"/>
      <c r="O18" s="84"/>
      <c r="W18" s="98"/>
      <c r="X18" s="98"/>
    </row>
    <row r="19" spans="2:24" s="85" customFormat="1" ht="20.100000000000001" customHeight="1" x14ac:dyDescent="0.25">
      <c r="B19" s="156">
        <v>100</v>
      </c>
      <c r="C19" s="263">
        <v>30</v>
      </c>
      <c r="D19" s="263"/>
      <c r="E19" s="263">
        <v>1</v>
      </c>
      <c r="F19" s="263"/>
      <c r="G19" s="263">
        <v>4</v>
      </c>
      <c r="H19" s="263"/>
      <c r="I19" s="86"/>
      <c r="J19" s="86"/>
      <c r="K19" s="84"/>
      <c r="M19" s="84"/>
      <c r="N19" s="84"/>
      <c r="O19" s="84"/>
      <c r="W19" s="98"/>
      <c r="X19" s="98"/>
    </row>
    <row r="20" spans="2:24" s="85" customFormat="1" ht="20.100000000000001" customHeight="1" x14ac:dyDescent="0.25">
      <c r="B20" s="157">
        <v>500</v>
      </c>
      <c r="C20" s="264">
        <v>150</v>
      </c>
      <c r="D20" s="264"/>
      <c r="E20" s="264">
        <v>5</v>
      </c>
      <c r="F20" s="264"/>
      <c r="G20" s="264">
        <v>20</v>
      </c>
      <c r="H20" s="264"/>
      <c r="I20" s="86"/>
      <c r="J20" s="86"/>
      <c r="K20" s="84"/>
      <c r="M20" s="84"/>
      <c r="N20" s="84"/>
      <c r="O20" s="84"/>
      <c r="W20" s="98"/>
      <c r="X20" s="98"/>
    </row>
    <row r="21" spans="2:24" s="85" customFormat="1" ht="20.100000000000001" customHeight="1" x14ac:dyDescent="0.25">
      <c r="B21" s="266" t="s">
        <v>147</v>
      </c>
      <c r="C21" s="266"/>
      <c r="D21" s="266"/>
      <c r="E21" s="266"/>
      <c r="F21" s="266"/>
      <c r="G21" s="266"/>
      <c r="H21" s="266"/>
      <c r="I21" s="86"/>
      <c r="J21" s="86"/>
      <c r="K21" s="84"/>
      <c r="M21" s="84"/>
      <c r="N21" s="84"/>
      <c r="O21" s="84"/>
      <c r="W21" s="98"/>
      <c r="X21" s="98"/>
    </row>
    <row r="22" spans="2:24" s="85" customFormat="1" ht="20.100000000000001" customHeight="1" x14ac:dyDescent="0.25">
      <c r="B22" s="154">
        <f>'Steg 1'!G7/100</f>
        <v>0</v>
      </c>
      <c r="C22" s="265">
        <f>B22*0.3</f>
        <v>0</v>
      </c>
      <c r="D22" s="265"/>
      <c r="E22" s="265">
        <f>C22/30</f>
        <v>0</v>
      </c>
      <c r="F22" s="265"/>
      <c r="G22" s="265">
        <f>E22*4</f>
        <v>0</v>
      </c>
      <c r="H22" s="265"/>
      <c r="I22" s="86"/>
      <c r="J22" s="86"/>
      <c r="K22" s="84"/>
      <c r="M22" s="84"/>
      <c r="N22" s="84"/>
      <c r="O22" s="84"/>
      <c r="W22" s="98"/>
      <c r="X22" s="98"/>
    </row>
    <row r="23" spans="2:24" s="85" customFormat="1" ht="20.100000000000001" customHeight="1" x14ac:dyDescent="0.25">
      <c r="B23" s="86"/>
      <c r="C23" s="86"/>
      <c r="D23" s="86"/>
      <c r="E23" s="86"/>
      <c r="F23" s="86"/>
      <c r="G23" s="86"/>
      <c r="H23" s="86"/>
      <c r="I23" s="86"/>
      <c r="J23" s="86"/>
      <c r="K23" s="84"/>
      <c r="M23" s="84"/>
      <c r="N23" s="84"/>
      <c r="O23" s="84"/>
      <c r="W23" s="98"/>
      <c r="X23" s="98"/>
    </row>
    <row r="24" spans="2:24" s="85" customFormat="1" ht="20.100000000000001" customHeight="1" x14ac:dyDescent="0.25">
      <c r="B24" s="260"/>
      <c r="C24" s="260"/>
      <c r="D24" s="260"/>
      <c r="E24" s="260"/>
      <c r="F24" s="260"/>
      <c r="G24" s="260"/>
      <c r="H24" s="260"/>
      <c r="I24" s="212"/>
      <c r="J24" s="86"/>
      <c r="K24" s="84"/>
      <c r="M24" s="84"/>
      <c r="N24" s="84"/>
      <c r="O24" s="84"/>
      <c r="W24" s="98"/>
      <c r="X24" s="98"/>
    </row>
    <row r="25" spans="2:24" s="85" customFormat="1" ht="20.100000000000001" customHeight="1" x14ac:dyDescent="0.25">
      <c r="B25" s="260"/>
      <c r="C25" s="260"/>
      <c r="D25" s="260"/>
      <c r="E25" s="260"/>
      <c r="F25" s="260"/>
      <c r="G25" s="260"/>
      <c r="H25" s="260"/>
      <c r="I25" s="212"/>
      <c r="J25" s="86"/>
      <c r="K25" s="84"/>
      <c r="M25" s="84"/>
      <c r="N25" s="84"/>
      <c r="O25" s="84"/>
      <c r="W25" s="98"/>
      <c r="X25" s="98"/>
    </row>
    <row r="26" spans="2:24" s="85" customFormat="1" ht="20.100000000000001" customHeight="1" x14ac:dyDescent="0.25">
      <c r="B26" s="236"/>
      <c r="C26" s="236"/>
      <c r="D26" s="236"/>
      <c r="E26" s="236"/>
      <c r="F26" s="236"/>
      <c r="G26" s="236"/>
      <c r="H26" s="236"/>
      <c r="I26" s="212"/>
      <c r="J26" s="86"/>
      <c r="K26" s="84"/>
      <c r="M26" s="84"/>
      <c r="N26" s="84"/>
      <c r="O26" s="84"/>
      <c r="W26" s="98"/>
      <c r="X26" s="98"/>
    </row>
    <row r="27" spans="2:24" s="85" customFormat="1" ht="20.100000000000001" customHeight="1" x14ac:dyDescent="0.25">
      <c r="B27" s="212"/>
      <c r="C27" s="212"/>
      <c r="D27" s="212"/>
      <c r="E27" s="212"/>
      <c r="F27" s="212"/>
      <c r="G27" s="212"/>
      <c r="H27" s="212"/>
      <c r="I27" s="212"/>
      <c r="J27" s="86"/>
      <c r="K27" s="84"/>
      <c r="M27" s="84"/>
      <c r="N27" s="84"/>
      <c r="O27" s="84"/>
      <c r="W27" s="98"/>
      <c r="X27" s="98"/>
    </row>
    <row r="28" spans="2:24" s="85" customFormat="1" ht="20.100000000000001" customHeight="1" x14ac:dyDescent="0.25">
      <c r="B28" s="86"/>
      <c r="C28" s="86"/>
      <c r="D28" s="86"/>
      <c r="E28" s="86"/>
      <c r="F28" s="86"/>
      <c r="G28" s="86"/>
      <c r="H28" s="86"/>
      <c r="I28" s="86"/>
      <c r="J28" s="86"/>
      <c r="K28" s="84"/>
      <c r="M28" s="84"/>
      <c r="N28" s="84"/>
      <c r="O28" s="84"/>
      <c r="W28" s="98"/>
      <c r="X28" s="98"/>
    </row>
  </sheetData>
  <mergeCells count="15">
    <mergeCell ref="B24:H25"/>
    <mergeCell ref="B17:H17"/>
    <mergeCell ref="G18:H18"/>
    <mergeCell ref="G19:H19"/>
    <mergeCell ref="G20:H20"/>
    <mergeCell ref="G22:H22"/>
    <mergeCell ref="B21:H21"/>
    <mergeCell ref="C20:D20"/>
    <mergeCell ref="C22:D22"/>
    <mergeCell ref="E19:F19"/>
    <mergeCell ref="E20:F20"/>
    <mergeCell ref="E22:F22"/>
    <mergeCell ref="C18:D18"/>
    <mergeCell ref="C19:D19"/>
    <mergeCell ref="E18:F18"/>
  </mergeCells>
  <printOptions horizontalCentered="1"/>
  <pageMargins left="0.19685039370078741" right="0.19685039370078741" top="0.19685039370078741" bottom="0.19685039370078741" header="0" footer="0"/>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6146" r:id="rId4" name="Check Box 2">
              <controlPr locked="0" defaultSize="0" autoFill="0" autoLine="0" autoPict="0">
                <anchor moveWithCells="1">
                  <from>
                    <xdr:col>1</xdr:col>
                    <xdr:colOff>333375</xdr:colOff>
                    <xdr:row>7</xdr:row>
                    <xdr:rowOff>76200</xdr:rowOff>
                  </from>
                  <to>
                    <xdr:col>1</xdr:col>
                    <xdr:colOff>781050</xdr:colOff>
                    <xdr:row>8</xdr:row>
                    <xdr:rowOff>114300</xdr:rowOff>
                  </to>
                </anchor>
              </controlPr>
            </control>
          </mc:Choice>
        </mc:AlternateContent>
        <mc:AlternateContent xmlns:mc="http://schemas.openxmlformats.org/markup-compatibility/2006">
          <mc:Choice Requires="x14">
            <control shapeId="6147" r:id="rId5" name="Check Box 3">
              <controlPr locked="0" defaultSize="0" autoFill="0" autoLine="0" autoPict="0" altText="Nej">
                <anchor moveWithCells="1">
                  <from>
                    <xdr:col>1</xdr:col>
                    <xdr:colOff>342900</xdr:colOff>
                    <xdr:row>8</xdr:row>
                    <xdr:rowOff>104775</xdr:rowOff>
                  </from>
                  <to>
                    <xdr:col>1</xdr:col>
                    <xdr:colOff>790575</xdr:colOff>
                    <xdr:row>9</xdr:row>
                    <xdr:rowOff>161925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AC944-54B6-41BF-B5CF-BE2EF2A89692}">
  <sheetPr codeName="Blad2"/>
  <dimension ref="A1:V45"/>
  <sheetViews>
    <sheetView showGridLines="0" zoomScale="130" zoomScaleNormal="130" workbookViewId="0">
      <selection activeCell="B2" sqref="B2"/>
    </sheetView>
  </sheetViews>
  <sheetFormatPr defaultColWidth="3.42578125" defaultRowHeight="20.100000000000001" customHeight="1" x14ac:dyDescent="0.2"/>
  <cols>
    <col min="1" max="1" width="2.42578125" style="9" customWidth="1"/>
    <col min="2" max="2" width="12.7109375" style="11" customWidth="1"/>
    <col min="3" max="5" width="12.7109375" style="8" customWidth="1"/>
    <col min="6" max="6" width="20.7109375" style="8" customWidth="1"/>
    <col min="7" max="10" width="12.5703125" style="8" customWidth="1"/>
    <col min="11" max="11" width="15.7109375" style="8" customWidth="1"/>
    <col min="12" max="12" width="2.42578125" style="9" customWidth="1"/>
    <col min="13" max="13" width="12.5703125" style="8" customWidth="1"/>
    <col min="14" max="14" width="21.7109375" style="8" hidden="1" customWidth="1"/>
    <col min="15" max="15" width="7.5703125" style="8" hidden="1" customWidth="1"/>
    <col min="16" max="18" width="7.42578125" style="9" hidden="1" customWidth="1"/>
    <col min="19" max="19" width="14.140625" style="9" hidden="1" customWidth="1"/>
    <col min="20" max="20" width="7.5703125" style="8" hidden="1" customWidth="1"/>
    <col min="21" max="21" width="7.85546875" style="8" hidden="1" customWidth="1"/>
    <col min="22" max="22" width="3.42578125" style="9" hidden="1" customWidth="1"/>
    <col min="23" max="23" width="3.42578125" style="9" customWidth="1"/>
    <col min="24" max="16384" width="3.42578125" style="9"/>
  </cols>
  <sheetData>
    <row r="1" spans="2:22" s="75" customFormat="1" ht="15" customHeight="1" x14ac:dyDescent="0.3">
      <c r="B1" s="73"/>
      <c r="C1" s="73"/>
      <c r="D1" s="73"/>
      <c r="E1" s="73"/>
      <c r="F1" s="74"/>
      <c r="G1" s="74"/>
      <c r="H1" s="74"/>
      <c r="I1" s="74"/>
      <c r="T1" s="74"/>
      <c r="U1" s="74"/>
    </row>
    <row r="2" spans="2:22" s="77" customFormat="1" ht="24.95" customHeight="1" x14ac:dyDescent="0.5">
      <c r="B2" s="76"/>
      <c r="C2" s="76"/>
      <c r="F2" s="57" t="s">
        <v>130</v>
      </c>
      <c r="H2" s="78"/>
      <c r="I2" s="78"/>
      <c r="T2" s="78"/>
      <c r="U2" s="78"/>
    </row>
    <row r="3" spans="2:22" s="77" customFormat="1" ht="20.100000000000001" customHeight="1" x14ac:dyDescent="0.3">
      <c r="B3" s="79"/>
      <c r="C3" s="79"/>
      <c r="F3" s="58" t="s">
        <v>131</v>
      </c>
      <c r="G3" s="78"/>
      <c r="H3" s="78"/>
      <c r="I3" s="78"/>
      <c r="T3" s="78"/>
      <c r="U3" s="78"/>
    </row>
    <row r="4" spans="2:22" s="85" customFormat="1" ht="20.100000000000001" customHeight="1" x14ac:dyDescent="0.25">
      <c r="B4" s="97"/>
      <c r="C4" s="97"/>
      <c r="D4" s="97"/>
      <c r="E4" s="59"/>
      <c r="F4" s="59"/>
      <c r="G4" s="84"/>
      <c r="H4" s="84"/>
      <c r="I4" s="84"/>
      <c r="J4" s="84"/>
      <c r="K4" s="84"/>
      <c r="M4" s="84"/>
      <c r="N4" s="84"/>
      <c r="O4" s="84"/>
      <c r="T4" s="84"/>
      <c r="U4" s="84"/>
    </row>
    <row r="5" spans="2:22" s="85" customFormat="1" ht="20.100000000000001" customHeight="1" x14ac:dyDescent="0.25">
      <c r="B5" s="86"/>
      <c r="C5" s="84"/>
      <c r="D5" s="84"/>
      <c r="E5" s="84"/>
      <c r="F5" s="99" t="s">
        <v>165</v>
      </c>
      <c r="G5" s="84"/>
      <c r="H5" s="84"/>
      <c r="I5" s="84"/>
      <c r="J5" s="84"/>
      <c r="K5" s="84"/>
      <c r="M5" s="84"/>
      <c r="N5" s="84"/>
      <c r="O5" s="84"/>
      <c r="T5" s="84"/>
      <c r="U5" s="84"/>
    </row>
    <row r="6" spans="2:22" s="85" customFormat="1" ht="54.95" customHeight="1" x14ac:dyDescent="0.25">
      <c r="B6" s="99" t="s">
        <v>79</v>
      </c>
      <c r="C6" s="87"/>
      <c r="D6" s="84"/>
      <c r="E6" s="84"/>
      <c r="F6" s="100" t="s">
        <v>0</v>
      </c>
      <c r="G6" s="101" t="s">
        <v>3</v>
      </c>
      <c r="H6" s="101" t="s">
        <v>43</v>
      </c>
      <c r="I6" s="102" t="s">
        <v>47</v>
      </c>
      <c r="J6" s="101" t="s">
        <v>48</v>
      </c>
      <c r="K6" s="101" t="s">
        <v>160</v>
      </c>
      <c r="T6" s="140" t="s">
        <v>72</v>
      </c>
      <c r="U6" s="140" t="s">
        <v>73</v>
      </c>
    </row>
    <row r="7" spans="2:22" s="85" customFormat="1" ht="20.100000000000001" customHeight="1" x14ac:dyDescent="0.25">
      <c r="B7" s="94" t="str">
        <f>IF(T7=FALSE,IF(U7=FALSE, "Välj ett alternativ", ""), IF(U7=TRUE, "Du kan bara välja ett alternativ",IF(U7=FALSE, "")))</f>
        <v>Välj ett alternativ</v>
      </c>
      <c r="C7" s="86"/>
      <c r="D7" s="84"/>
      <c r="E7" s="84"/>
      <c r="F7" s="67" t="s">
        <v>4</v>
      </c>
      <c r="G7" s="143" t="str">
        <f>'Steg 4'!L7</f>
        <v xml:space="preserve"> </v>
      </c>
      <c r="H7" s="143" t="str">
        <f>'Steg 5'!H7</f>
        <v xml:space="preserve"> </v>
      </c>
      <c r="I7" s="143" t="str">
        <f>'Steg 6'!I7</f>
        <v xml:space="preserve"> </v>
      </c>
      <c r="J7" s="107" t="str">
        <f>IF('Steg 1'!G7&gt;0,IF($V$7=1,IF($T$8=1,G21,IF($T$8=2,H21,IF($T$8=3,I21,IF($T$8=4,J21)))),I7),"")</f>
        <v/>
      </c>
      <c r="K7" s="108" t="str">
        <f>J7</f>
        <v/>
      </c>
      <c r="S7" s="85" t="s">
        <v>78</v>
      </c>
      <c r="T7" s="182" t="b">
        <v>0</v>
      </c>
      <c r="U7" s="182" t="b">
        <v>0</v>
      </c>
      <c r="V7" s="94">
        <f>IF(U7=FALSE,IF(T7=FALSE, 0, IF(U7=TRUE, 0, 1)),IF(T7=TRUE, 2, IF(U7=TRUE, 0, 1)))</f>
        <v>0</v>
      </c>
    </row>
    <row r="8" spans="2:22" s="85" customFormat="1" ht="20.100000000000001" customHeight="1" x14ac:dyDescent="0.25">
      <c r="B8" s="87"/>
      <c r="C8" s="87"/>
      <c r="D8" s="84"/>
      <c r="E8" s="84"/>
      <c r="F8" s="152" t="s">
        <v>5</v>
      </c>
      <c r="G8" s="88" t="str">
        <f>'Steg 4'!L8</f>
        <v xml:space="preserve"> </v>
      </c>
      <c r="H8" s="88" t="str">
        <f>'Steg 5'!H8</f>
        <v xml:space="preserve"> </v>
      </c>
      <c r="I8" s="88" t="str">
        <f>'Steg 6'!I8</f>
        <v xml:space="preserve"> </v>
      </c>
      <c r="J8" s="95" t="str">
        <f>IF('Steg 1'!G8&gt;0,IF($V$7=1,IF($T$8=1,G22,IF($T$8=2,H22,IF($T$8=3,I22,IF($T$8=4,J22)))),I8),"")</f>
        <v/>
      </c>
      <c r="K8" s="96" t="str">
        <f t="shared" ref="K8:K13" si="0">J8</f>
        <v/>
      </c>
      <c r="S8" s="85" t="s">
        <v>120</v>
      </c>
      <c r="T8" s="84">
        <f>MATCH($H$30,$G$28:$J$28,0)</f>
        <v>1</v>
      </c>
      <c r="U8" s="84"/>
    </row>
    <row r="9" spans="2:22" s="85" customFormat="1" ht="20.100000000000001" customHeight="1" x14ac:dyDescent="0.25">
      <c r="B9" s="86"/>
      <c r="C9" s="86"/>
      <c r="D9" s="84"/>
      <c r="E9" s="84"/>
      <c r="F9" s="67" t="s">
        <v>6</v>
      </c>
      <c r="G9" s="143" t="str">
        <f>'Steg 4'!L9</f>
        <v xml:space="preserve"> </v>
      </c>
      <c r="H9" s="143" t="str">
        <f>'Steg 5'!H9</f>
        <v xml:space="preserve"> </v>
      </c>
      <c r="I9" s="143" t="str">
        <f>'Steg 6'!I9</f>
        <v xml:space="preserve"> </v>
      </c>
      <c r="J9" s="107" t="str">
        <f>IF('Steg 1'!G9&gt;0,IF($V$7=1,IF($T$8=1,G23,IF($T$8=2,H23,IF($T$8=3,I23,IF($T$8=4,J23)))),I9),"")</f>
        <v/>
      </c>
      <c r="K9" s="108" t="str">
        <f t="shared" si="0"/>
        <v/>
      </c>
      <c r="T9" s="84"/>
      <c r="U9" s="84"/>
    </row>
    <row r="10" spans="2:22" s="85" customFormat="1" ht="20.100000000000001" customHeight="1" x14ac:dyDescent="0.25">
      <c r="B10" s="87"/>
      <c r="C10" s="87"/>
      <c r="D10" s="84"/>
      <c r="E10" s="84"/>
      <c r="F10" s="152" t="s">
        <v>7</v>
      </c>
      <c r="G10" s="88" t="str">
        <f>'Steg 4'!L10</f>
        <v xml:space="preserve"> </v>
      </c>
      <c r="H10" s="88" t="str">
        <f>'Steg 5'!H10</f>
        <v xml:space="preserve"> </v>
      </c>
      <c r="I10" s="88" t="str">
        <f>'Steg 6'!I10</f>
        <v xml:space="preserve"> </v>
      </c>
      <c r="J10" s="95" t="str">
        <f>IF('Steg 1'!G10&gt;0,IF($V$7=1,IF($T$8=1,G24,IF($T$8=2,H24,IF($T$8=3,I24,IF($T$8=4,J24)))),I10),"")</f>
        <v/>
      </c>
      <c r="K10" s="96" t="str">
        <f t="shared" si="0"/>
        <v/>
      </c>
      <c r="T10" s="84"/>
      <c r="U10" s="84"/>
    </row>
    <row r="11" spans="2:22" s="85" customFormat="1" ht="20.100000000000001" customHeight="1" x14ac:dyDescent="0.25">
      <c r="B11" s="86"/>
      <c r="C11" s="84"/>
      <c r="D11" s="84"/>
      <c r="E11" s="84"/>
      <c r="F11" s="67" t="s">
        <v>8</v>
      </c>
      <c r="G11" s="143" t="str">
        <f>'Steg 4'!L11</f>
        <v xml:space="preserve"> </v>
      </c>
      <c r="H11" s="143" t="str">
        <f>'Steg 5'!H11</f>
        <v xml:space="preserve"> </v>
      </c>
      <c r="I11" s="143" t="str">
        <f>'Steg 6'!I11</f>
        <v xml:space="preserve"> </v>
      </c>
      <c r="J11" s="107" t="str">
        <f>IF('Steg 1'!G11&gt;0,IF($V$7=1,IF($T$8=1,G25,IF($T$8=2,H25,IF($T$8=3,I25,IF($T$8=4,J25)))),I11),"")</f>
        <v/>
      </c>
      <c r="K11" s="108" t="str">
        <f t="shared" si="0"/>
        <v/>
      </c>
      <c r="T11" s="84"/>
      <c r="U11" s="84"/>
    </row>
    <row r="12" spans="2:22" s="85" customFormat="1" ht="20.100000000000001" customHeight="1" x14ac:dyDescent="0.25">
      <c r="B12" s="86"/>
      <c r="C12" s="84"/>
      <c r="D12" s="84"/>
      <c r="E12" s="84"/>
      <c r="F12" s="152" t="s">
        <v>9</v>
      </c>
      <c r="G12" s="88" t="str">
        <f>'Steg 4'!L12</f>
        <v xml:space="preserve"> </v>
      </c>
      <c r="H12" s="88" t="str">
        <f>'Steg 5'!H12</f>
        <v xml:space="preserve"> </v>
      </c>
      <c r="I12" s="88" t="str">
        <f>'Steg 6'!I12</f>
        <v xml:space="preserve"> </v>
      </c>
      <c r="J12" s="95" t="str">
        <f>IF('Steg 1'!G12&gt;0,IF($V$7=1,IF($T$8=1,G26,IF($T$8=2,H26,IF($T$8=3,I26,IF($T$8=4,J26)))),I12),"")</f>
        <v/>
      </c>
      <c r="K12" s="96" t="str">
        <f t="shared" si="0"/>
        <v/>
      </c>
      <c r="T12" s="84"/>
      <c r="U12" s="84"/>
    </row>
    <row r="13" spans="2:22" s="85" customFormat="1" ht="20.100000000000001" customHeight="1" x14ac:dyDescent="0.25">
      <c r="F13" s="67" t="s">
        <v>10</v>
      </c>
      <c r="G13" s="190" t="str">
        <f>'Steg 4'!L13</f>
        <v xml:space="preserve"> </v>
      </c>
      <c r="H13" s="190" t="str">
        <f>'Steg 5'!H13</f>
        <v xml:space="preserve"> </v>
      </c>
      <c r="I13" s="190" t="str">
        <f>'Steg 6'!I13</f>
        <v xml:space="preserve"> </v>
      </c>
      <c r="J13" s="186" t="str">
        <f>IF('Steg 1'!G13&gt;0,IF($V$7=1,IF($T$8=1,G27,IF($T$8=2,H27,IF($T$8=3,I27,IF($T$8=4,J27)))),I13),"")</f>
        <v/>
      </c>
      <c r="K13" s="187" t="str">
        <f t="shared" si="0"/>
        <v/>
      </c>
      <c r="T13" s="84"/>
      <c r="U13" s="84"/>
    </row>
    <row r="14" spans="2:22" s="85" customFormat="1" ht="20.100000000000001" customHeight="1" x14ac:dyDescent="0.25">
      <c r="F14" s="100" t="s">
        <v>82</v>
      </c>
      <c r="G14" s="188">
        <f>SUM(G7:G13)</f>
        <v>0</v>
      </c>
      <c r="H14" s="188">
        <f t="shared" ref="H14:K14" si="1">SUM(H7:H13)</f>
        <v>0</v>
      </c>
      <c r="I14" s="188">
        <f t="shared" si="1"/>
        <v>0</v>
      </c>
      <c r="J14" s="189">
        <f t="shared" si="1"/>
        <v>0</v>
      </c>
      <c r="K14" s="189">
        <f t="shared" si="1"/>
        <v>0</v>
      </c>
      <c r="T14" s="84"/>
      <c r="U14" s="84"/>
    </row>
    <row r="15" spans="2:22" s="85" customFormat="1" ht="20.100000000000001" hidden="1" customHeight="1" thickBot="1" x14ac:dyDescent="0.3">
      <c r="F15" s="92" t="s">
        <v>18</v>
      </c>
      <c r="G15" s="84">
        <v>9</v>
      </c>
      <c r="H15" s="84">
        <v>0.5</v>
      </c>
      <c r="I15" s="84">
        <v>9.5</v>
      </c>
      <c r="J15" s="84"/>
      <c r="K15" s="84"/>
      <c r="L15" s="84"/>
      <c r="M15" s="84"/>
      <c r="N15" s="84"/>
      <c r="O15" s="84"/>
      <c r="P15" s="84"/>
      <c r="T15" s="84"/>
      <c r="U15" s="84"/>
    </row>
    <row r="16" spans="2:22" s="85" customFormat="1" ht="20.100000000000001" hidden="1" customHeight="1" x14ac:dyDescent="0.25">
      <c r="F16" s="86"/>
      <c r="G16" s="84">
        <f>G15/I15</f>
        <v>0.94736842105263153</v>
      </c>
      <c r="H16" s="84">
        <f>H15/I15</f>
        <v>5.2631578947368418E-2</v>
      </c>
      <c r="I16" s="84"/>
      <c r="J16" s="84"/>
      <c r="K16" s="84"/>
      <c r="M16" s="84"/>
      <c r="N16" s="269" t="s">
        <v>60</v>
      </c>
      <c r="O16" s="269"/>
      <c r="P16" s="269"/>
      <c r="Q16" s="269"/>
      <c r="R16" s="269"/>
      <c r="T16" s="84"/>
      <c r="U16" s="84"/>
    </row>
    <row r="17" spans="1:21" s="85" customFormat="1" ht="15" customHeight="1" x14ac:dyDescent="0.25">
      <c r="A17" s="209" t="s">
        <v>163</v>
      </c>
      <c r="B17" s="9"/>
      <c r="G17" s="84"/>
      <c r="H17" s="84"/>
      <c r="I17" s="84"/>
      <c r="J17" s="84"/>
      <c r="K17" s="84"/>
      <c r="L17" s="84"/>
      <c r="M17" s="84"/>
      <c r="N17" s="84"/>
      <c r="O17" s="84"/>
      <c r="P17" s="84"/>
      <c r="T17" s="84"/>
      <c r="U17" s="84"/>
    </row>
    <row r="18" spans="1:21" s="85" customFormat="1" ht="15" customHeight="1" x14ac:dyDescent="0.25">
      <c r="A18" s="209" t="s">
        <v>164</v>
      </c>
      <c r="B18" s="9"/>
      <c r="G18" s="84"/>
      <c r="H18" s="84"/>
      <c r="I18" s="84"/>
      <c r="J18" s="84"/>
      <c r="K18" s="84"/>
      <c r="L18" s="84"/>
      <c r="M18" s="84"/>
      <c r="N18" s="84"/>
      <c r="O18" s="84"/>
      <c r="P18" s="84"/>
      <c r="T18" s="84"/>
      <c r="U18" s="84"/>
    </row>
    <row r="19" spans="1:21" s="85" customFormat="1" ht="20.100000000000001" customHeight="1" x14ac:dyDescent="0.25">
      <c r="F19" s="270" t="s">
        <v>117</v>
      </c>
      <c r="G19" s="270"/>
      <c r="H19" s="270"/>
      <c r="I19" s="270"/>
      <c r="J19" s="270"/>
      <c r="K19" s="84"/>
      <c r="M19" s="84"/>
      <c r="N19" s="271" t="s">
        <v>49</v>
      </c>
      <c r="O19" s="271"/>
      <c r="P19" s="271"/>
      <c r="Q19" s="271"/>
      <c r="R19" s="271"/>
      <c r="T19" s="84"/>
      <c r="U19" s="84"/>
    </row>
    <row r="20" spans="1:21" s="85" customFormat="1" ht="34.5" customHeight="1" x14ac:dyDescent="0.25">
      <c r="F20" s="141" t="s">
        <v>50</v>
      </c>
      <c r="G20" s="142" t="s">
        <v>51</v>
      </c>
      <c r="H20" s="142" t="s">
        <v>52</v>
      </c>
      <c r="I20" s="142" t="s">
        <v>53</v>
      </c>
      <c r="J20" s="142" t="s">
        <v>54</v>
      </c>
      <c r="K20" s="84"/>
      <c r="M20" s="84"/>
      <c r="N20" s="146" t="s">
        <v>50</v>
      </c>
      <c r="O20" s="151" t="s">
        <v>51</v>
      </c>
      <c r="P20" s="151" t="s">
        <v>52</v>
      </c>
      <c r="Q20" s="151" t="s">
        <v>53</v>
      </c>
      <c r="R20" s="151" t="s">
        <v>54</v>
      </c>
      <c r="T20" s="84"/>
      <c r="U20" s="84"/>
    </row>
    <row r="21" spans="1:21" s="85" customFormat="1" ht="20.100000000000001" customHeight="1" x14ac:dyDescent="0.25">
      <c r="F21" s="192" t="s">
        <v>4</v>
      </c>
      <c r="G21" s="159">
        <f>IFERROR((0.01*O21*$I7*$G$16)+(0.01*O22*$I7*$H$16),0)</f>
        <v>0</v>
      </c>
      <c r="H21" s="159">
        <f>IFERROR((0.01*P21*$I7*$G$16)+(0.01*P22*$I7*$H$16),0)</f>
        <v>0</v>
      </c>
      <c r="I21" s="159">
        <f>IFERROR((0.01*Q21*$I7*$G$16)+(0.01*Q22*$I7*$H$16),0)</f>
        <v>0</v>
      </c>
      <c r="J21" s="159">
        <f>IFERROR((0.01*R21*$I7*$G$16)+(0.01*R22*$I7*$H$16),0)</f>
        <v>0</v>
      </c>
      <c r="K21" s="84"/>
      <c r="M21" s="84"/>
      <c r="N21" s="147" t="s">
        <v>55</v>
      </c>
      <c r="O21" s="148">
        <v>65</v>
      </c>
      <c r="P21" s="148">
        <v>55</v>
      </c>
      <c r="Q21" s="148">
        <v>50</v>
      </c>
      <c r="R21" s="148">
        <v>90</v>
      </c>
      <c r="T21" s="84"/>
      <c r="U21" s="84"/>
    </row>
    <row r="22" spans="1:21" s="85" customFormat="1" ht="20.100000000000001" customHeight="1" x14ac:dyDescent="0.25">
      <c r="F22" s="193" t="s">
        <v>5</v>
      </c>
      <c r="G22" s="158">
        <f>IFERROR((0.01*O21*$I8*$G$16)+(0.01*O22*$I8*$H$16),0)</f>
        <v>0</v>
      </c>
      <c r="H22" s="158">
        <f>IFERROR((0.01*P21*$I8*$G$16)+(0.01*P22*$I8*$H$16),0)</f>
        <v>0</v>
      </c>
      <c r="I22" s="158">
        <f>IFERROR((0.01*Q21*$I8*$G$16)+(0.01*Q22*$I8*$H$16),0)</f>
        <v>0</v>
      </c>
      <c r="J22" s="158">
        <f>IFERROR((0.01*R21*$I8*$G$16)+(0.01*R22*$I8*$H$16),0)</f>
        <v>0</v>
      </c>
      <c r="K22" s="84"/>
      <c r="M22" s="84"/>
      <c r="N22" s="149" t="s">
        <v>56</v>
      </c>
      <c r="O22" s="150">
        <v>30</v>
      </c>
      <c r="P22" s="150">
        <v>70</v>
      </c>
      <c r="Q22" s="150">
        <v>40</v>
      </c>
      <c r="R22" s="150">
        <v>50</v>
      </c>
      <c r="T22" s="84"/>
      <c r="U22" s="84"/>
    </row>
    <row r="23" spans="1:21" s="85" customFormat="1" ht="20.100000000000001" customHeight="1" x14ac:dyDescent="0.25">
      <c r="F23" s="192" t="s">
        <v>6</v>
      </c>
      <c r="G23" s="159">
        <f>IFERROR(0.01*O23*$I9,0)</f>
        <v>0</v>
      </c>
      <c r="H23" s="159">
        <f>IFERROR(0.01*P23*$I9,0)</f>
        <v>0</v>
      </c>
      <c r="I23" s="159">
        <f>IFERROR(0.01*Q23*$I9,0)</f>
        <v>0</v>
      </c>
      <c r="J23" s="159">
        <f>IFERROR(0.01*R23*$I9,0)</f>
        <v>0</v>
      </c>
      <c r="K23" s="84"/>
      <c r="M23" s="84"/>
      <c r="N23" s="147" t="s">
        <v>6</v>
      </c>
      <c r="O23" s="148">
        <v>70</v>
      </c>
      <c r="P23" s="148">
        <v>20</v>
      </c>
      <c r="Q23" s="148">
        <v>10</v>
      </c>
      <c r="R23" s="148">
        <v>10</v>
      </c>
      <c r="T23" s="84"/>
      <c r="U23" s="84"/>
    </row>
    <row r="24" spans="1:21" s="85" customFormat="1" ht="20.100000000000001" customHeight="1" x14ac:dyDescent="0.25">
      <c r="B24" s="86"/>
      <c r="C24" s="84"/>
      <c r="D24" s="84"/>
      <c r="E24" s="84"/>
      <c r="F24" s="193" t="s">
        <v>7</v>
      </c>
      <c r="G24" s="158">
        <f t="shared" ref="G24:J25" si="2">IFERROR(0.01*O25*$I10,0)</f>
        <v>0</v>
      </c>
      <c r="H24" s="158">
        <f t="shared" si="2"/>
        <v>0</v>
      </c>
      <c r="I24" s="158">
        <f t="shared" si="2"/>
        <v>0</v>
      </c>
      <c r="J24" s="158">
        <f t="shared" si="2"/>
        <v>0</v>
      </c>
      <c r="K24" s="84"/>
      <c r="M24" s="84"/>
      <c r="N24" s="149" t="s">
        <v>57</v>
      </c>
      <c r="O24" s="150">
        <v>40</v>
      </c>
      <c r="P24" s="150">
        <v>85</v>
      </c>
      <c r="Q24" s="150">
        <v>100</v>
      </c>
      <c r="R24" s="238">
        <v>0</v>
      </c>
      <c r="T24" s="84"/>
      <c r="U24" s="84"/>
    </row>
    <row r="25" spans="1:21" s="85" customFormat="1" ht="20.100000000000001" customHeight="1" x14ac:dyDescent="0.25">
      <c r="B25" s="86"/>
      <c r="C25" s="84"/>
      <c r="D25" s="84"/>
      <c r="E25" s="84"/>
      <c r="F25" s="192" t="s">
        <v>8</v>
      </c>
      <c r="G25" s="159">
        <f t="shared" si="2"/>
        <v>0</v>
      </c>
      <c r="H25" s="159">
        <f t="shared" si="2"/>
        <v>0</v>
      </c>
      <c r="I25" s="159">
        <f t="shared" si="2"/>
        <v>0</v>
      </c>
      <c r="J25" s="159">
        <f t="shared" si="2"/>
        <v>0</v>
      </c>
      <c r="K25" s="84"/>
      <c r="M25" s="84"/>
      <c r="N25" s="147" t="s">
        <v>58</v>
      </c>
      <c r="O25" s="148">
        <v>70</v>
      </c>
      <c r="P25" s="148">
        <v>10</v>
      </c>
      <c r="Q25" s="148">
        <v>5</v>
      </c>
      <c r="R25" s="148">
        <v>10</v>
      </c>
      <c r="T25" s="84"/>
      <c r="U25" s="84"/>
    </row>
    <row r="26" spans="1:21" s="85" customFormat="1" ht="20.100000000000001" customHeight="1" x14ac:dyDescent="0.25">
      <c r="B26" s="86"/>
      <c r="C26" s="84"/>
      <c r="D26" s="84"/>
      <c r="E26" s="84"/>
      <c r="F26" s="193" t="s">
        <v>9</v>
      </c>
      <c r="G26" s="158">
        <f>IFERROR(0.01*O24*$I12,0)</f>
        <v>0</v>
      </c>
      <c r="H26" s="158">
        <f>IFERROR(0.01*P24*$I12,0)</f>
        <v>0</v>
      </c>
      <c r="I26" s="158">
        <f>IFERROR(0.01*Q24*$I12,0)</f>
        <v>0</v>
      </c>
      <c r="J26" s="158">
        <f>IFERROR(0.01*R24*$I12,0)</f>
        <v>0</v>
      </c>
      <c r="K26" s="84"/>
      <c r="M26" s="84"/>
      <c r="N26" s="149" t="s">
        <v>59</v>
      </c>
      <c r="O26" s="150">
        <v>90</v>
      </c>
      <c r="P26" s="150">
        <v>10</v>
      </c>
      <c r="Q26" s="150">
        <v>5</v>
      </c>
      <c r="R26" s="238">
        <v>0</v>
      </c>
      <c r="T26" s="84"/>
      <c r="U26" s="84"/>
    </row>
    <row r="27" spans="1:21" s="85" customFormat="1" ht="20.100000000000001" customHeight="1" x14ac:dyDescent="0.25">
      <c r="A27" s="267" t="s">
        <v>144</v>
      </c>
      <c r="B27" s="267"/>
      <c r="C27" s="267"/>
      <c r="D27" s="267"/>
      <c r="E27" s="268"/>
      <c r="F27" s="192" t="s">
        <v>10</v>
      </c>
      <c r="G27" s="159">
        <f>IFERROR(0.01*O24*$I13,0)</f>
        <v>0</v>
      </c>
      <c r="H27" s="159">
        <f>IFERROR(0.01*P24*$I13,0)</f>
        <v>0</v>
      </c>
      <c r="I27" s="159">
        <f>IFERROR(0.01*Q24*$I13,0)</f>
        <v>0</v>
      </c>
      <c r="J27" s="159">
        <f>IFERROR(0.01*R24*$I13,0)</f>
        <v>0</v>
      </c>
      <c r="K27" s="84"/>
      <c r="M27" s="84"/>
      <c r="P27" s="84"/>
      <c r="Q27" s="84"/>
      <c r="R27" s="84"/>
      <c r="T27" s="84"/>
      <c r="U27" s="84"/>
    </row>
    <row r="28" spans="1:21" s="85" customFormat="1" ht="20.100000000000001" customHeight="1" x14ac:dyDescent="0.25">
      <c r="A28" s="267"/>
      <c r="B28" s="267"/>
      <c r="C28" s="267"/>
      <c r="D28" s="267"/>
      <c r="E28" s="268"/>
      <c r="F28" s="191" t="s">
        <v>82</v>
      </c>
      <c r="G28" s="189">
        <f>SUM(G21:G27)</f>
        <v>0</v>
      </c>
      <c r="H28" s="189">
        <f t="shared" ref="H28:J28" si="3">SUM(H21:H27)</f>
        <v>0</v>
      </c>
      <c r="I28" s="189">
        <f t="shared" si="3"/>
        <v>0</v>
      </c>
      <c r="J28" s="189">
        <f t="shared" si="3"/>
        <v>0</v>
      </c>
      <c r="K28" s="84"/>
      <c r="M28" s="84"/>
      <c r="N28" s="84"/>
      <c r="O28" s="84"/>
      <c r="T28" s="84"/>
      <c r="U28" s="84"/>
    </row>
    <row r="29" spans="1:21" s="85" customFormat="1" ht="9.9499999999999993" customHeight="1" x14ac:dyDescent="0.25">
      <c r="B29" s="86"/>
      <c r="C29" s="84"/>
      <c r="D29" s="84"/>
      <c r="E29" s="84"/>
      <c r="F29" s="86"/>
      <c r="G29" s="84"/>
      <c r="H29" s="84"/>
      <c r="I29" s="84"/>
      <c r="J29" s="84"/>
      <c r="K29" s="84"/>
      <c r="M29" s="84"/>
      <c r="N29" s="84"/>
      <c r="O29" s="84"/>
      <c r="T29" s="84"/>
      <c r="U29" s="84"/>
    </row>
    <row r="30" spans="1:21" s="85" customFormat="1" ht="20.100000000000001" customHeight="1" x14ac:dyDescent="0.25">
      <c r="B30" s="86"/>
      <c r="C30" s="84"/>
      <c r="D30" s="84"/>
      <c r="E30" s="84"/>
      <c r="F30" s="87" t="s">
        <v>118</v>
      </c>
      <c r="G30" s="84"/>
      <c r="H30" s="109">
        <f>MAX(G28:J28)</f>
        <v>0</v>
      </c>
      <c r="I30" s="84"/>
      <c r="J30" s="84"/>
      <c r="K30" s="84"/>
      <c r="M30" s="84"/>
      <c r="N30" s="84"/>
      <c r="O30" s="84"/>
      <c r="T30" s="84"/>
      <c r="U30" s="84"/>
    </row>
    <row r="31" spans="1:21" s="85" customFormat="1" ht="20.100000000000001" customHeight="1" x14ac:dyDescent="0.25">
      <c r="F31" s="87" t="s">
        <v>119</v>
      </c>
      <c r="G31" s="84"/>
      <c r="H31" s="84" t="str">
        <f>IF(MATCH($H$30,$G$28:$J$28,0)=1,G20,IF(MATCH($H$30,$G$28:$J$28,0)=2,H20,IF(MATCH($H$30,$G$28:$J$28,0)=3,I20,IF(MATCH($H$30,$G$28:$J$28,0)=4,J20,0))))</f>
        <v>Vardag 10–16</v>
      </c>
      <c r="I31" s="84"/>
      <c r="J31" s="84"/>
      <c r="K31" s="84"/>
      <c r="M31" s="84"/>
      <c r="N31" s="84"/>
      <c r="O31" s="84"/>
      <c r="T31" s="84"/>
      <c r="U31" s="84"/>
    </row>
    <row r="32" spans="1:21" s="85" customFormat="1" ht="20.100000000000001" customHeight="1" x14ac:dyDescent="0.25">
      <c r="H32" s="84"/>
      <c r="I32" s="84"/>
      <c r="J32" s="84"/>
      <c r="K32" s="84"/>
      <c r="M32" s="84"/>
      <c r="N32" s="84"/>
      <c r="O32" s="84"/>
      <c r="T32" s="84"/>
      <c r="U32" s="84"/>
    </row>
    <row r="33" spans="2:21" s="85" customFormat="1" ht="20.100000000000001" customHeight="1" x14ac:dyDescent="0.25">
      <c r="H33" s="84"/>
      <c r="I33" s="84"/>
      <c r="J33" s="84"/>
      <c r="K33" s="84"/>
      <c r="M33" s="84"/>
      <c r="N33" s="84"/>
      <c r="O33" s="84"/>
      <c r="T33" s="84"/>
      <c r="U33" s="84"/>
    </row>
    <row r="34" spans="2:21" s="85" customFormat="1" ht="20.100000000000001" customHeight="1" x14ac:dyDescent="0.25">
      <c r="H34" s="84"/>
      <c r="I34" s="84"/>
      <c r="J34" s="84"/>
      <c r="K34" s="84"/>
      <c r="M34" s="84"/>
      <c r="N34" s="84"/>
      <c r="O34" s="84"/>
      <c r="T34" s="84"/>
      <c r="U34" s="84"/>
    </row>
    <row r="35" spans="2:21" ht="20.100000000000001" customHeight="1" x14ac:dyDescent="0.2">
      <c r="B35" s="9"/>
      <c r="C35" s="9"/>
      <c r="D35" s="9"/>
      <c r="E35" s="9"/>
      <c r="F35" s="9"/>
      <c r="G35" s="9"/>
    </row>
    <row r="36" spans="2:21" ht="20.100000000000001" customHeight="1" x14ac:dyDescent="0.2">
      <c r="B36" s="9"/>
      <c r="C36" s="9"/>
      <c r="D36" s="9"/>
      <c r="E36" s="9"/>
      <c r="F36" s="9"/>
      <c r="G36" s="9"/>
      <c r="I36" s="9"/>
    </row>
    <row r="37" spans="2:21" ht="20.100000000000001" customHeight="1" x14ac:dyDescent="0.2">
      <c r="B37" s="9"/>
      <c r="C37" s="9"/>
      <c r="D37" s="9"/>
      <c r="E37" s="9"/>
      <c r="F37" s="9"/>
      <c r="G37" s="9"/>
    </row>
    <row r="38" spans="2:21" ht="20.100000000000001" customHeight="1" x14ac:dyDescent="0.2">
      <c r="B38" s="9"/>
      <c r="C38" s="9"/>
      <c r="D38" s="9"/>
      <c r="E38" s="9"/>
      <c r="F38" s="9"/>
      <c r="G38" s="9"/>
    </row>
    <row r="39" spans="2:21" ht="20.100000000000001" customHeight="1" x14ac:dyDescent="0.2">
      <c r="B39" s="9"/>
      <c r="C39" s="9"/>
      <c r="D39" s="9"/>
      <c r="E39" s="9"/>
      <c r="F39" s="9"/>
      <c r="G39" s="9"/>
    </row>
    <row r="40" spans="2:21" ht="20.100000000000001" customHeight="1" x14ac:dyDescent="0.2">
      <c r="B40" s="9"/>
      <c r="C40" s="9"/>
      <c r="D40" s="9"/>
      <c r="E40" s="9"/>
      <c r="F40" s="9"/>
      <c r="G40" s="9"/>
    </row>
    <row r="41" spans="2:21" ht="20.100000000000001" customHeight="1" x14ac:dyDescent="0.2">
      <c r="B41" s="9"/>
      <c r="C41" s="9"/>
      <c r="D41" s="9"/>
      <c r="E41" s="9"/>
      <c r="F41" s="9"/>
      <c r="G41" s="9"/>
    </row>
    <row r="42" spans="2:21" ht="20.100000000000001" customHeight="1" x14ac:dyDescent="0.2">
      <c r="B42" s="9"/>
      <c r="C42" s="9"/>
      <c r="D42" s="9"/>
      <c r="E42" s="9"/>
      <c r="F42" s="9"/>
      <c r="G42" s="9"/>
    </row>
    <row r="44" spans="2:21" ht="20.100000000000001" customHeight="1" x14ac:dyDescent="0.2">
      <c r="B44" s="9"/>
      <c r="C44" s="9"/>
      <c r="D44" s="9"/>
      <c r="E44" s="9"/>
      <c r="F44" s="9"/>
      <c r="G44" s="9"/>
    </row>
    <row r="45" spans="2:21" ht="20.100000000000001" customHeight="1" x14ac:dyDescent="0.2">
      <c r="B45" s="9"/>
      <c r="C45" s="9"/>
      <c r="D45" s="9"/>
      <c r="E45" s="9"/>
      <c r="F45" s="9"/>
      <c r="G45" s="9"/>
    </row>
  </sheetData>
  <mergeCells count="4">
    <mergeCell ref="A27:E28"/>
    <mergeCell ref="N16:R16"/>
    <mergeCell ref="F19:J19"/>
    <mergeCell ref="N19:R19"/>
  </mergeCells>
  <printOptions horizontalCentered="1"/>
  <pageMargins left="0.19685039370078741" right="0.19685039370078741" top="0.19685039370078741" bottom="0.19685039370078741" header="0" footer="0"/>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7170" r:id="rId4" name="Check Box 2">
              <controlPr locked="0" defaultSize="0" autoFill="0" autoLine="0" autoPict="0">
                <anchor moveWithCells="1">
                  <from>
                    <xdr:col>1</xdr:col>
                    <xdr:colOff>333375</xdr:colOff>
                    <xdr:row>7</xdr:row>
                    <xdr:rowOff>76200</xdr:rowOff>
                  </from>
                  <to>
                    <xdr:col>4</xdr:col>
                    <xdr:colOff>314325</xdr:colOff>
                    <xdr:row>8</xdr:row>
                    <xdr:rowOff>114300</xdr:rowOff>
                  </to>
                </anchor>
              </controlPr>
            </control>
          </mc:Choice>
        </mc:AlternateContent>
        <mc:AlternateContent xmlns:mc="http://schemas.openxmlformats.org/markup-compatibility/2006">
          <mc:Choice Requires="x14">
            <control shapeId="7171" r:id="rId5" name="Check Box 3">
              <controlPr locked="0" defaultSize="0" autoFill="0" autoLine="0" autoPict="0" altText="Nej">
                <anchor moveWithCells="1">
                  <from>
                    <xdr:col>1</xdr:col>
                    <xdr:colOff>342900</xdr:colOff>
                    <xdr:row>8</xdr:row>
                    <xdr:rowOff>57150</xdr:rowOff>
                  </from>
                  <to>
                    <xdr:col>4</xdr:col>
                    <xdr:colOff>695325</xdr:colOff>
                    <xdr:row>9</xdr:row>
                    <xdr:rowOff>114300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11</vt:i4>
      </vt:variant>
      <vt:variant>
        <vt:lpstr>Namngivna områden</vt:lpstr>
      </vt:variant>
      <vt:variant>
        <vt:i4>11</vt:i4>
      </vt:variant>
    </vt:vector>
  </HeadingPairs>
  <TitlesOfParts>
    <vt:vector size="22" baseType="lpstr">
      <vt:lpstr>Förklarande text</vt:lpstr>
      <vt:lpstr>Zonkarta</vt:lpstr>
      <vt:lpstr>Steg 1</vt:lpstr>
      <vt:lpstr>Steg 2</vt:lpstr>
      <vt:lpstr>Steg 3</vt:lpstr>
      <vt:lpstr>Steg 4</vt:lpstr>
      <vt:lpstr>Steg 5</vt:lpstr>
      <vt:lpstr>Steg 6</vt:lpstr>
      <vt:lpstr>Steg 7</vt:lpstr>
      <vt:lpstr>Efterfrågediagram</vt:lpstr>
      <vt:lpstr>Sammanställt diagram</vt:lpstr>
      <vt:lpstr>Efterfrågediagram!Utskriftsområde</vt:lpstr>
      <vt:lpstr>'Förklarande text'!Utskriftsområde</vt:lpstr>
      <vt:lpstr>'Sammanställt diagram'!Utskriftsområde</vt:lpstr>
      <vt:lpstr>'Steg 1'!Utskriftsområde</vt:lpstr>
      <vt:lpstr>'Steg 2'!Utskriftsområde</vt:lpstr>
      <vt:lpstr>'Steg 3'!Utskriftsområde</vt:lpstr>
      <vt:lpstr>'Steg 4'!Utskriftsområde</vt:lpstr>
      <vt:lpstr>'Steg 5'!Utskriftsområde</vt:lpstr>
      <vt:lpstr>'Steg 6'!Utskriftsområde</vt:lpstr>
      <vt:lpstr>'Steg 7'!Utskriftsområde</vt:lpstr>
      <vt:lpstr>Zonkarta!Utskriftsområde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Lindblom Marianne</dc:creator>
  <cp:lastModifiedBy>Lindblom Marianne</cp:lastModifiedBy>
  <cp:lastPrinted>2019-05-29T13:05:00Z</cp:lastPrinted>
  <dcterms:created xsi:type="dcterms:W3CDTF">2018-10-16T13:28:01Z</dcterms:created>
  <dcterms:modified xsi:type="dcterms:W3CDTF">2019-07-01T12:23:35Z</dcterms:modified>
</cp:coreProperties>
</file>